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Q4.2023\"/>
    </mc:Choice>
  </mc:AlternateContent>
  <xr:revisionPtr revIDLastSave="0" documentId="13_ncr:1_{067C565A-D8F1-4B7B-A4AA-53C44D028D8C}" xr6:coauthVersionLast="47" xr6:coauthVersionMax="47" xr10:uidLastSave="{00000000-0000-0000-0000-000000000000}"/>
  <bookViews>
    <workbookView xWindow="2445" yWindow="1515" windowWidth="13605" windowHeight="9360" activeTab="1" xr2:uid="{EE945996-BA42-4840-9DE4-7042FB70EC45}"/>
  </bookViews>
  <sheets>
    <sheet name="BS" sheetId="1" r:id="rId1"/>
    <sheet name="IS" sheetId="2" r:id="rId2"/>
    <sheet name="CF-Direct" sheetId="3" r:id="rId3"/>
    <sheet name="CF-InDirect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4" l="1"/>
  <c r="A5" i="4"/>
  <c r="A6" i="4"/>
  <c r="A7" i="4"/>
  <c r="A8" i="4"/>
  <c r="A9" i="4"/>
  <c r="A11" i="4"/>
  <c r="A12" i="4"/>
  <c r="A13" i="4"/>
  <c r="A14" i="4"/>
  <c r="A15" i="4"/>
  <c r="A16" i="4"/>
  <c r="A17" i="4"/>
  <c r="A18" i="4"/>
  <c r="A19" i="4"/>
  <c r="A8" i="2"/>
  <c r="A39" i="1"/>
  <c r="A40" i="1"/>
  <c r="A42" i="1"/>
  <c r="A43" i="1"/>
  <c r="A45" i="1"/>
  <c r="A46" i="1"/>
  <c r="A48" i="1"/>
  <c r="A49" i="1"/>
  <c r="A100" i="1"/>
  <c r="A101" i="1"/>
  <c r="A112" i="1"/>
  <c r="A113" i="1"/>
</calcChain>
</file>

<file path=xl/sharedStrings.xml><?xml version="1.0" encoding="utf-8"?>
<sst xmlns="http://schemas.openxmlformats.org/spreadsheetml/2006/main" count="241" uniqueCount="162">
  <si>
    <t>TÀI SẢN</t>
  </si>
  <si>
    <t>A- TÀI SẢN NGẮN HẠN</t>
  </si>
  <si>
    <t>I. Tiền và các khoản tương đương tiền</t>
  </si>
  <si>
    <t>1. Tiền</t>
  </si>
  <si>
    <t>2. Các khoản tương đương tiền</t>
  </si>
  <si>
    <t>II. Các khoản đầu tư tài chính ngắn hạn</t>
  </si>
  <si>
    <t>1. Chứng khoán kinh doanh</t>
  </si>
  <si>
    <t>2. Dự phòng giảm giá chứng khoán kinh doanh</t>
  </si>
  <si>
    <t>3. Đầu tư nắm giữ đến ngày đáo hạn</t>
  </si>
  <si>
    <t>III. Các khoản phải thu ngắn hạn</t>
  </si>
  <si>
    <t>1. Phải thu ngắn hạn của khách hàng</t>
  </si>
  <si>
    <t>2. Trả trước cho người bán ngắn hạn</t>
  </si>
  <si>
    <t>3. Phải thu nội bộ ngắn hạn</t>
  </si>
  <si>
    <t>4. Phải thu theo tiến độ kế hoạch hợp đồng xây dựng</t>
  </si>
  <si>
    <t>5. Phải thu về cho vay ngắn hạn</t>
  </si>
  <si>
    <t>6. Phải thu ngắn hạn khác</t>
  </si>
  <si>
    <t>7. Dự phòng phải thu ngắn hạn khó đòi</t>
  </si>
  <si>
    <t>8. Tài sản Thiếu chờ xử lý</t>
  </si>
  <si>
    <t>IV. Hàng tồn kho</t>
  </si>
  <si>
    <t>1. Hàng tồn kho</t>
  </si>
  <si>
    <t>2. Dự phòng giảm giá hàng tồn kho</t>
  </si>
  <si>
    <t>V.Tài sản ngắn hạn khác</t>
  </si>
  <si>
    <t>1. Chi phí trả trước ngắn hạn</t>
  </si>
  <si>
    <t>2. Thuế GTGT được khấu trừ</t>
  </si>
  <si>
    <t>3. Thuế và các khoản khác phải thu Nhà nước</t>
  </si>
  <si>
    <t>4. Giao dịch mua bán lại trái phiếu Chính phủ</t>
  </si>
  <si>
    <t>5. Tài sản ngắn hạn khác</t>
  </si>
  <si>
    <t>B. TÀI SẢN DÀI HẠN</t>
  </si>
  <si>
    <t>I. Các khoản phải thu dài hạn</t>
  </si>
  <si>
    <t>1. Phải thu dài hạn của khách hàng</t>
  </si>
  <si>
    <t>2. Trả trước cho người bán dài hạn</t>
  </si>
  <si>
    <t>3. Vốn kinh doanh ở đơn vị trực thuộc</t>
  </si>
  <si>
    <t>4. Phải thu nội bộ dài hạn</t>
  </si>
  <si>
    <t>5. Phải thu về cho vay dài hạn</t>
  </si>
  <si>
    <t>6. Phải thu dài hạn khác</t>
  </si>
  <si>
    <t>7. Dự phòng phải thu dài hạn khó đòi</t>
  </si>
  <si>
    <t>II.Tài sản cố định</t>
  </si>
  <si>
    <t>1. Tài sản cố định hữu hình</t>
  </si>
  <si>
    <t>2. Tài sản cố định thuê tài chính</t>
  </si>
  <si>
    <t>3. Tài sản cố định vô hình</t>
  </si>
  <si>
    <t>III. Bất động sản đầu tư</t>
  </si>
  <si>
    <t>IV. Tài sản dở dang dài hạn</t>
  </si>
  <si>
    <t>1. Chi phí sản xuất, kinh doanh dở dang dài hạn</t>
  </si>
  <si>
    <t>2. Chi phí xây dựng cơ bản dở dang</t>
  </si>
  <si>
    <t>V. Đầu tư tài chính dài hạn</t>
  </si>
  <si>
    <t>1. Đầu tư vào công ty con</t>
  </si>
  <si>
    <t>2. Đầu tư vào công ty liên kết, liên doanh</t>
  </si>
  <si>
    <t>3. Đầu tư góp vốn vào đơn vị khác</t>
  </si>
  <si>
    <t>4. Dự phòng đầu tư tài chính dài hạn</t>
  </si>
  <si>
    <t>5. Đầu tư nắm giữ đến ngày đáo hạn</t>
  </si>
  <si>
    <t>VI. Tài sản dài hạn khác</t>
  </si>
  <si>
    <t>1. Chi phí trả trước dài hạn</t>
  </si>
  <si>
    <t>2. Tài sản thuế thu nhập hoãn lại</t>
  </si>
  <si>
    <t>3. Thiết bị, vật tư, phụ tùng thay thế dài hạn</t>
  </si>
  <si>
    <t>4. Tài sản dài hạn khác</t>
  </si>
  <si>
    <t>5. Lợi thế thương mại</t>
  </si>
  <si>
    <t>TỔNG CỘNG TÀI SẢN</t>
  </si>
  <si>
    <t>NGUỒN VỐN</t>
  </si>
  <si>
    <t>.</t>
  </si>
  <si>
    <t>C. NỢ PHẢI TRẢ</t>
  </si>
  <si>
    <t>I. Nợ ngắn hạn</t>
  </si>
  <si>
    <t>1. Phải trả người bán ngắn hạn</t>
  </si>
  <si>
    <t>2. Người mua trả tiền trước ngắn hạn</t>
  </si>
  <si>
    <t>3. Thuế và các khoản phải nộp nhà nước</t>
  </si>
  <si>
    <t>4. Phải trả người lao động</t>
  </si>
  <si>
    <t>5. Chi phí phải trả ngắn hạn</t>
  </si>
  <si>
    <t>6. Phải trả nội bộ ngắn hạn</t>
  </si>
  <si>
    <t>7. Phải trả theo tiến độ kế hoạch hợp đồng xây dựng</t>
  </si>
  <si>
    <t>8. Doanh thu chưa thực hiện ngắn hạn</t>
  </si>
  <si>
    <t>9. Phải trả ngắn hạn khác</t>
  </si>
  <si>
    <t>10. Vay và nợ thuê tài chính ngắn hạn</t>
  </si>
  <si>
    <t>11. Dự phòng phải trả ngắn hạn</t>
  </si>
  <si>
    <t>12. Quỹ khen thưởng phúc lợi</t>
  </si>
  <si>
    <t>13. Quỹ bình ổn giá</t>
  </si>
  <si>
    <t>14. Giao dịch mua bán lại trái phiếu Chính phủ</t>
  </si>
  <si>
    <t>II. Nợ dài hạn</t>
  </si>
  <si>
    <t>1. Phải trả người bán dài hạn</t>
  </si>
  <si>
    <t>2. Người mua trả tiền trước dài hạn</t>
  </si>
  <si>
    <t>3. Chi phí phải trả dài hạn</t>
  </si>
  <si>
    <t>4. Phải trả nội bộ về vốn kinh doanh</t>
  </si>
  <si>
    <t>5. Phải trả nội bộ dài hạn</t>
  </si>
  <si>
    <t>6. Doanh thu chưa thực hiện dài hạn</t>
  </si>
  <si>
    <t>7. Phải trả dài hạn khác</t>
  </si>
  <si>
    <t>8. Vay và nợ thuê tài chính dài hạn</t>
  </si>
  <si>
    <t>9. Trái phiếu chuyển đổi</t>
  </si>
  <si>
    <t>10. Cổ phiếu ưu đãi</t>
  </si>
  <si>
    <t>11. Thuế thu nhập hoãn lại phải trả</t>
  </si>
  <si>
    <t>12. Dự phòng phải trả dài hạn</t>
  </si>
  <si>
    <t>13. Quỹ phát triển khoa học và công nghệ</t>
  </si>
  <si>
    <t>D.VỐN CHỦ SỞ HỮU</t>
  </si>
  <si>
    <t>I. Vốn chủ sở hữu</t>
  </si>
  <si>
    <t>1. Vốn góp của chủ sở hữu</t>
  </si>
  <si>
    <t>411a</t>
  </si>
  <si>
    <t>411b</t>
  </si>
  <si>
    <t>2. Thặng dư vốn cổ phần</t>
  </si>
  <si>
    <t>3. Quyền chọn chuyển đổi trái phiếu</t>
  </si>
  <si>
    <t>4. Vốn khác của chủ sở hữu</t>
  </si>
  <si>
    <t>5. Cổ phiếu quỹ</t>
  </si>
  <si>
    <t>6. Chênh lệch đánh giá lại tài sản</t>
  </si>
  <si>
    <t>7. Chênh lệch tỷ giá hối đoái</t>
  </si>
  <si>
    <t>8. Quỹ đầu tư phát triển</t>
  </si>
  <si>
    <t>9. Quỹ hỗ trợ sắp xếp doanh nghiệp</t>
  </si>
  <si>
    <t>10. Quỹ khác thuộc vốn chủ sở hữu</t>
  </si>
  <si>
    <t>11. Lợi nhuận sau thuế chưa phân phối</t>
  </si>
  <si>
    <t>421a</t>
  </si>
  <si>
    <t>421b</t>
  </si>
  <si>
    <t>12. Nguồn vốn đầu tư XDCB</t>
  </si>
  <si>
    <t>13. Lợi ích cổ đông không kiểm soát</t>
  </si>
  <si>
    <t>II. Nguồn kinh phí và quỹ khác</t>
  </si>
  <si>
    <t>1. Nguồn kinh phí</t>
  </si>
  <si>
    <t>2. Nguồn kinh phí đã hình thành TSCĐ</t>
  </si>
  <si>
    <t>TỔNG CỘNG NGUỒN VỐN</t>
  </si>
  <si>
    <t>1. Doanh thu bán hàng và cung cấp dịch vụ</t>
  </si>
  <si>
    <t>2. Các khoản giảm trừ doanh thu</t>
  </si>
  <si>
    <t>3. Doanh thu thuần về bán hàng và cung cấp dịch vụ (10 = 01 - 02)</t>
  </si>
  <si>
    <t>4. Giá vốn hàng bán</t>
  </si>
  <si>
    <t>5. Lợi nhuận gộp về bán hàng và cung cấp dịch vụ(20=10-11)</t>
  </si>
  <si>
    <t>6. Doanh thu hoạt động tài chính</t>
  </si>
  <si>
    <t>7. Chi phí tài chính</t>
  </si>
  <si>
    <t>8. Phần lãi lỗ trong công ty liên doanh, liên kết</t>
  </si>
  <si>
    <t>9. Chi phí bán hàng</t>
  </si>
  <si>
    <t>10. Chi phí quản lý doanh nghiệp</t>
  </si>
  <si>
    <t>11. Lợi nhuận thuần từ hoạt động kinh doanh{30=20+(21-22) + 24 - (25+26)}</t>
  </si>
  <si>
    <t>12. Thu nhập khác</t>
  </si>
  <si>
    <t>13. Chi phí khác</t>
  </si>
  <si>
    <t>14. Lợi nhuận khác(40=31-32)</t>
  </si>
  <si>
    <t>15. Tổng lợi nhuận kế toán trước thuế(50=30+40)</t>
  </si>
  <si>
    <t>16. Chi phí thuế TNDN hiện hành</t>
  </si>
  <si>
    <t>17. Chi phí thuế TNDN hoãn lại</t>
  </si>
  <si>
    <t>18. Lợi nhuận sau thuế thu nhập doanh nghiệp(60=50-51-52)</t>
  </si>
  <si>
    <t>19. Lợi nhuận sau thuế công ty mẹ</t>
  </si>
  <si>
    <t>20. Lợi nhuận sau thuế công ty mẹ không kiểm soát</t>
  </si>
  <si>
    <t>21. Lãi cơ bản trên cổ phiếu(*)</t>
  </si>
  <si>
    <t>22. Lãi suy giảm trên cổ phiếu (*)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</si>
  <si>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</si>
  <si>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</si>
  <si>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</si>
  <si>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</si>
  <si>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</si>
  <si>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</si>
  <si>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</si>
  <si>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</si>
  <si>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7.Tiền thu lãi cho vay, cổ tức và lợi nhuận được chia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</si>
  <si>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</si>
  <si>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</si>
  <si>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</si>
  <si>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6. Cổ tức, lợi nhuận đã trả cho chủ sở hữu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</si>
  <si>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</si>
  <si>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</si>
  <si>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</si>
  <si>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</si>
  <si>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</si>
  <si>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 xml:space="preserve"> </t>
  </si>
  <si>
    <t>1. Lợi nhuận trước thuế</t>
  </si>
  <si>
    <t>2. Điều chỉnh cho các khoản</t>
  </si>
  <si>
    <t>3. Lợi nhuận từ hoạt động kinh doanh trước thay đổi vốn lưu động</t>
  </si>
  <si>
    <t>3.Tiền thu từ đi vay</t>
  </si>
  <si>
    <t>5.Tiền chi trả nợ gốc thuê tài chính</t>
  </si>
  <si>
    <t>I. Lưu chuyển tiền từ hoạt động kinh doanh</t>
  </si>
  <si>
    <t>2.Tiền trả lại vón góp cho các chủ sở hữu, mua lại cổ phiếu của doanh nghiệp đã phát hành</t>
  </si>
  <si>
    <t>4.Tiền chi trả nợ gốc vay</t>
  </si>
  <si>
    <t>7. Tiền thu từ vốn góp của cổ đông không kiểm soát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</si>
</sst>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rgb="FF424242"/>
      <name val="Arial"/>
      <family val="2"/>
    </font>
    <font>
      <b/>
      <sz val="9"/>
      <color rgb="FF424242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5C6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ECED"/>
        <bgColor indexed="64"/>
      </patternFill>
    </fill>
  </fills>
  <borders count="2">
    <border>
      <left/>
      <right/>
      <top/>
      <bottom/>
      <diagonal/>
    </border>
    <border>
      <left/>
      <right style="medium">
        <color rgb="FFEEEEEE"/>
      </right>
      <top/>
      <bottom style="medium">
        <color rgb="FFEEEEEE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C30C2-4222-4E40-958C-07B363507D44}">
  <dimension ref="A1:E119"/>
  <sheetViews>
    <sheetView workbookViewId="0">
      <selection sqref="A1:E119"/>
    </sheetView>
  </sheetViews>
  <sheetFormatPr defaultRowHeight="15" x14ac:dyDescent="0.25"/>
  <cols>
    <col min="1" max="1" width="43" bestFit="1" customWidth="1"/>
    <col min="4" max="4" width="17.5703125" bestFit="1" customWidth="1"/>
    <col min="5" max="5" width="15.85546875" bestFit="1" customWidth="1"/>
  </cols>
  <sheetData>
    <row r="1" spans="1:5" ht="15.75" thickBot="1" x14ac:dyDescent="0.3">
      <c r="A1" s="4" t="s">
        <v>0</v>
      </c>
      <c r="B1" s="4" t="s">
        <v>152</v>
      </c>
      <c r="C1" s="4"/>
      <c r="D1" s="5" t="s">
        <v>152</v>
      </c>
      <c r="E1" s="5" t="s">
        <v>152</v>
      </c>
    </row>
    <row r="2" spans="1:5" ht="15.75" thickBot="1" x14ac:dyDescent="0.3">
      <c r="A2" s="4" t="s">
        <v>1</v>
      </c>
      <c r="B2" s="4">
        <v>100</v>
      </c>
      <c r="C2" s="4"/>
      <c r="D2" s="5">
        <v>1031854554378</v>
      </c>
      <c r="E2" s="5">
        <v>893310769962</v>
      </c>
    </row>
    <row r="3" spans="1:5" ht="15.75" thickBot="1" x14ac:dyDescent="0.3">
      <c r="A3" s="3" t="s">
        <v>2</v>
      </c>
      <c r="B3" s="4">
        <v>110</v>
      </c>
      <c r="C3" s="4"/>
      <c r="D3" s="5">
        <v>125130822803</v>
      </c>
      <c r="E3" s="5">
        <v>102419639607</v>
      </c>
    </row>
    <row r="4" spans="1:5" ht="15.75" thickBot="1" x14ac:dyDescent="0.3">
      <c r="A4" s="4" t="s">
        <v>3</v>
      </c>
      <c r="B4" s="4">
        <v>111</v>
      </c>
      <c r="C4" s="4"/>
      <c r="D4" s="5">
        <v>77400925268</v>
      </c>
      <c r="E4" s="5">
        <v>31558792846</v>
      </c>
    </row>
    <row r="5" spans="1:5" ht="15.75" thickBot="1" x14ac:dyDescent="0.3">
      <c r="A5" s="4" t="s">
        <v>4</v>
      </c>
      <c r="B5" s="4">
        <v>112</v>
      </c>
      <c r="C5" s="4"/>
      <c r="D5" s="5">
        <v>47729897535</v>
      </c>
      <c r="E5" s="5">
        <v>70860846761</v>
      </c>
    </row>
    <row r="6" spans="1:5" ht="15.75" thickBot="1" x14ac:dyDescent="0.3">
      <c r="A6" s="3" t="s">
        <v>5</v>
      </c>
      <c r="B6" s="4">
        <v>120</v>
      </c>
      <c r="C6" s="4"/>
      <c r="D6" s="5">
        <v>605832521626</v>
      </c>
      <c r="E6" s="5">
        <v>543483366046</v>
      </c>
    </row>
    <row r="7" spans="1:5" ht="15.75" thickBot="1" x14ac:dyDescent="0.3">
      <c r="A7" s="4" t="s">
        <v>6</v>
      </c>
      <c r="B7" s="4">
        <v>121</v>
      </c>
      <c r="C7" s="4"/>
      <c r="D7" s="5">
        <v>0</v>
      </c>
      <c r="E7" s="5">
        <v>0</v>
      </c>
    </row>
    <row r="8" spans="1:5" ht="15.75" thickBot="1" x14ac:dyDescent="0.3">
      <c r="A8" s="4" t="s">
        <v>7</v>
      </c>
      <c r="B8" s="4">
        <v>122</v>
      </c>
      <c r="C8" s="4"/>
      <c r="D8" s="5">
        <v>0</v>
      </c>
      <c r="E8" s="5">
        <v>0</v>
      </c>
    </row>
    <row r="9" spans="1:5" ht="15.75" thickBot="1" x14ac:dyDescent="0.3">
      <c r="A9" s="4" t="s">
        <v>8</v>
      </c>
      <c r="B9" s="4">
        <v>123</v>
      </c>
      <c r="C9" s="4"/>
      <c r="D9" s="5">
        <v>605832521626</v>
      </c>
      <c r="E9" s="5">
        <v>543483366046</v>
      </c>
    </row>
    <row r="10" spans="1:5" ht="15.75" thickBot="1" x14ac:dyDescent="0.3">
      <c r="A10" s="4" t="s">
        <v>9</v>
      </c>
      <c r="B10" s="4">
        <v>130</v>
      </c>
      <c r="C10" s="4"/>
      <c r="D10" s="5">
        <v>231046917229</v>
      </c>
      <c r="E10" s="5">
        <v>191018812565</v>
      </c>
    </row>
    <row r="11" spans="1:5" ht="15.75" thickBot="1" x14ac:dyDescent="0.3">
      <c r="A11" s="4" t="s">
        <v>10</v>
      </c>
      <c r="B11" s="4">
        <v>131</v>
      </c>
      <c r="C11" s="4"/>
      <c r="D11" s="5">
        <v>120056549393</v>
      </c>
      <c r="E11" s="5">
        <v>130115754241</v>
      </c>
    </row>
    <row r="12" spans="1:5" ht="15.75" thickBot="1" x14ac:dyDescent="0.3">
      <c r="A12" s="3" t="s">
        <v>11</v>
      </c>
      <c r="B12" s="4">
        <v>132</v>
      </c>
      <c r="C12" s="4"/>
      <c r="D12" s="5">
        <v>100968227550</v>
      </c>
      <c r="E12" s="5">
        <v>57021409630</v>
      </c>
    </row>
    <row r="13" spans="1:5" ht="15.75" thickBot="1" x14ac:dyDescent="0.3">
      <c r="A13" s="4" t="s">
        <v>12</v>
      </c>
      <c r="B13" s="4">
        <v>133</v>
      </c>
      <c r="C13" s="4"/>
      <c r="D13" s="5">
        <v>0</v>
      </c>
      <c r="E13" s="5">
        <v>0</v>
      </c>
    </row>
    <row r="14" spans="1:5" ht="15.75" thickBot="1" x14ac:dyDescent="0.3">
      <c r="A14" s="4" t="s">
        <v>13</v>
      </c>
      <c r="B14" s="4">
        <v>134</v>
      </c>
      <c r="C14" s="4"/>
      <c r="D14" s="5">
        <v>0</v>
      </c>
      <c r="E14" s="5">
        <v>0</v>
      </c>
    </row>
    <row r="15" spans="1:5" ht="15.75" thickBot="1" x14ac:dyDescent="0.3">
      <c r="A15" s="4" t="s">
        <v>14</v>
      </c>
      <c r="B15" s="4">
        <v>135</v>
      </c>
      <c r="C15" s="4"/>
      <c r="D15" s="5">
        <v>0</v>
      </c>
      <c r="E15" s="5">
        <v>0</v>
      </c>
    </row>
    <row r="16" spans="1:5" ht="15.75" thickBot="1" x14ac:dyDescent="0.3">
      <c r="A16" s="4" t="s">
        <v>15</v>
      </c>
      <c r="B16" s="4">
        <v>136</v>
      </c>
      <c r="C16" s="4"/>
      <c r="D16" s="5">
        <v>12954854993</v>
      </c>
      <c r="E16" s="5">
        <v>7256774195</v>
      </c>
    </row>
    <row r="17" spans="1:5" ht="15.75" thickBot="1" x14ac:dyDescent="0.3">
      <c r="A17" s="4" t="s">
        <v>16</v>
      </c>
      <c r="B17" s="4">
        <v>137</v>
      </c>
      <c r="C17" s="4"/>
      <c r="D17" s="5">
        <v>-2932714707</v>
      </c>
      <c r="E17" s="5">
        <v>-3375125501</v>
      </c>
    </row>
    <row r="18" spans="1:5" ht="15.75" thickBot="1" x14ac:dyDescent="0.3">
      <c r="A18" s="3" t="s">
        <v>17</v>
      </c>
      <c r="B18" s="4">
        <v>139</v>
      </c>
      <c r="C18" s="4"/>
      <c r="D18" s="5">
        <v>0</v>
      </c>
      <c r="E18" s="5">
        <v>0</v>
      </c>
    </row>
    <row r="19" spans="1:5" ht="15.75" thickBot="1" x14ac:dyDescent="0.3">
      <c r="A19" s="3" t="s">
        <v>18</v>
      </c>
      <c r="B19" s="4">
        <v>140</v>
      </c>
      <c r="C19" s="4"/>
      <c r="D19" s="5">
        <v>21141272635</v>
      </c>
      <c r="E19" s="5">
        <v>23638271601</v>
      </c>
    </row>
    <row r="20" spans="1:5" ht="15.75" thickBot="1" x14ac:dyDescent="0.3">
      <c r="A20" s="3" t="s">
        <v>19</v>
      </c>
      <c r="B20" s="4">
        <v>141</v>
      </c>
      <c r="C20" s="4"/>
      <c r="D20" s="5">
        <v>21141272635</v>
      </c>
      <c r="E20" s="5">
        <v>23638271601</v>
      </c>
    </row>
    <row r="21" spans="1:5" ht="15.75" thickBot="1" x14ac:dyDescent="0.3">
      <c r="A21" s="3" t="s">
        <v>20</v>
      </c>
      <c r="B21" s="4">
        <v>149</v>
      </c>
      <c r="C21" s="4"/>
      <c r="D21" s="5">
        <v>0</v>
      </c>
      <c r="E21" s="5">
        <v>0</v>
      </c>
    </row>
    <row r="22" spans="1:5" ht="15.75" thickBot="1" x14ac:dyDescent="0.3">
      <c r="A22" s="4" t="s">
        <v>21</v>
      </c>
      <c r="B22" s="4">
        <v>150</v>
      </c>
      <c r="C22" s="4"/>
      <c r="D22" s="5">
        <v>48703020085</v>
      </c>
      <c r="E22" s="5">
        <v>32750680143</v>
      </c>
    </row>
    <row r="23" spans="1:5" ht="15.75" thickBot="1" x14ac:dyDescent="0.3">
      <c r="A23" s="4" t="s">
        <v>22</v>
      </c>
      <c r="B23" s="4">
        <v>151</v>
      </c>
      <c r="C23" s="4"/>
      <c r="D23" s="5">
        <v>14195913219</v>
      </c>
      <c r="E23" s="5">
        <v>2149299429</v>
      </c>
    </row>
    <row r="24" spans="1:5" ht="15.75" thickBot="1" x14ac:dyDescent="0.3">
      <c r="A24" s="4" t="s">
        <v>23</v>
      </c>
      <c r="B24" s="4">
        <v>152</v>
      </c>
      <c r="C24" s="4"/>
      <c r="D24" s="5">
        <v>34507106866</v>
      </c>
      <c r="E24" s="5">
        <v>30506073982</v>
      </c>
    </row>
    <row r="25" spans="1:5" ht="15.75" thickBot="1" x14ac:dyDescent="0.3">
      <c r="A25" s="4" t="s">
        <v>24</v>
      </c>
      <c r="B25" s="4">
        <v>153</v>
      </c>
      <c r="C25" s="4"/>
      <c r="D25" s="5">
        <v>0</v>
      </c>
      <c r="E25" s="5">
        <v>95306732</v>
      </c>
    </row>
    <row r="26" spans="1:5" ht="15.75" thickBot="1" x14ac:dyDescent="0.3">
      <c r="A26" s="4" t="s">
        <v>25</v>
      </c>
      <c r="B26" s="4">
        <v>154</v>
      </c>
      <c r="C26" s="4"/>
      <c r="D26" s="5">
        <v>0</v>
      </c>
      <c r="E26" s="5">
        <v>0</v>
      </c>
    </row>
    <row r="27" spans="1:5" ht="15.75" thickBot="1" x14ac:dyDescent="0.3">
      <c r="A27" s="4" t="s">
        <v>26</v>
      </c>
      <c r="B27" s="4">
        <v>155</v>
      </c>
      <c r="C27" s="4"/>
      <c r="D27" s="5">
        <v>0</v>
      </c>
      <c r="E27" s="5">
        <v>0</v>
      </c>
    </row>
    <row r="28" spans="1:5" ht="15.75" thickBot="1" x14ac:dyDescent="0.3">
      <c r="A28" s="4" t="s">
        <v>27</v>
      </c>
      <c r="B28" s="4">
        <v>200</v>
      </c>
      <c r="C28" s="4"/>
      <c r="D28" s="5">
        <v>1170588578323</v>
      </c>
      <c r="E28" s="5">
        <v>1166095239195</v>
      </c>
    </row>
    <row r="29" spans="1:5" ht="15.75" thickBot="1" x14ac:dyDescent="0.3">
      <c r="A29" s="4" t="s">
        <v>28</v>
      </c>
      <c r="B29" s="4">
        <v>210</v>
      </c>
      <c r="C29" s="4"/>
      <c r="D29" s="5">
        <v>0</v>
      </c>
      <c r="E29" s="5">
        <v>0</v>
      </c>
    </row>
    <row r="30" spans="1:5" ht="15.75" thickBot="1" x14ac:dyDescent="0.3">
      <c r="A30" s="4" t="s">
        <v>29</v>
      </c>
      <c r="B30" s="4">
        <v>211</v>
      </c>
      <c r="C30" s="4"/>
      <c r="D30" s="5">
        <v>0</v>
      </c>
      <c r="E30" s="5">
        <v>0</v>
      </c>
    </row>
    <row r="31" spans="1:5" ht="15.75" thickBot="1" x14ac:dyDescent="0.3">
      <c r="A31" s="4" t="s">
        <v>30</v>
      </c>
      <c r="B31" s="4">
        <v>212</v>
      </c>
      <c r="C31" s="4"/>
      <c r="D31" s="5">
        <v>0</v>
      </c>
      <c r="E31" s="5">
        <v>0</v>
      </c>
    </row>
    <row r="32" spans="1:5" ht="15.75" thickBot="1" x14ac:dyDescent="0.3">
      <c r="A32" s="4" t="s">
        <v>31</v>
      </c>
      <c r="B32" s="4">
        <v>213</v>
      </c>
      <c r="C32" s="4"/>
      <c r="D32" s="5">
        <v>0</v>
      </c>
      <c r="E32" s="5">
        <v>0</v>
      </c>
    </row>
    <row r="33" spans="1:5" ht="15.75" thickBot="1" x14ac:dyDescent="0.3">
      <c r="A33" s="4" t="s">
        <v>32</v>
      </c>
      <c r="B33" s="4">
        <v>214</v>
      </c>
      <c r="C33" s="4"/>
      <c r="D33" s="5">
        <v>0</v>
      </c>
      <c r="E33" s="5">
        <v>0</v>
      </c>
    </row>
    <row r="34" spans="1:5" ht="15.75" thickBot="1" x14ac:dyDescent="0.3">
      <c r="A34" s="4" t="s">
        <v>33</v>
      </c>
      <c r="B34" s="4">
        <v>215</v>
      </c>
      <c r="C34" s="4"/>
      <c r="D34" s="5">
        <v>0</v>
      </c>
      <c r="E34" s="6">
        <v>0</v>
      </c>
    </row>
    <row r="35" spans="1:5" ht="15.75" thickBot="1" x14ac:dyDescent="0.3">
      <c r="A35" s="4" t="s">
        <v>34</v>
      </c>
      <c r="B35" s="4">
        <v>216</v>
      </c>
      <c r="C35" s="4"/>
      <c r="D35" s="5">
        <v>0</v>
      </c>
      <c r="E35" s="5">
        <v>0</v>
      </c>
    </row>
    <row r="36" spans="1:5" ht="15.75" thickBot="1" x14ac:dyDescent="0.3">
      <c r="A36" s="3" t="s">
        <v>35</v>
      </c>
      <c r="B36" s="4">
        <v>219</v>
      </c>
      <c r="C36" s="4"/>
      <c r="D36" s="5">
        <v>0</v>
      </c>
      <c r="E36" s="5">
        <v>0</v>
      </c>
    </row>
    <row r="37" spans="1:5" ht="15.75" thickBot="1" x14ac:dyDescent="0.3">
      <c r="A37" s="4" t="s">
        <v>36</v>
      </c>
      <c r="B37" s="4">
        <v>220</v>
      </c>
      <c r="C37" s="4"/>
      <c r="D37" s="5">
        <v>984816648206</v>
      </c>
      <c r="E37" s="5">
        <v>1031204698453</v>
      </c>
    </row>
    <row r="38" spans="1:5" ht="15.75" thickBot="1" x14ac:dyDescent="0.3">
      <c r="A38" s="4" t="s">
        <v>37</v>
      </c>
      <c r="B38" s="4">
        <v>221</v>
      </c>
      <c r="C38" s="4"/>
      <c r="D38" s="5">
        <v>875444268666</v>
      </c>
      <c r="E38" s="5">
        <v>924734195288</v>
      </c>
    </row>
    <row r="39" spans="1:5" ht="15.75" thickBot="1" x14ac:dyDescent="0.3">
      <c r="A39" s="4" t="e">
        <f>- Nguyên giá</f>
        <v>#NAME?</v>
      </c>
      <c r="B39" s="4">
        <v>222</v>
      </c>
      <c r="C39" s="4"/>
      <c r="D39" s="5">
        <v>2376605650292</v>
      </c>
      <c r="E39" s="5">
        <v>2323331165736</v>
      </c>
    </row>
    <row r="40" spans="1:5" ht="15.75" thickBot="1" x14ac:dyDescent="0.3">
      <c r="A40" s="4" t="e">
        <f>- giá trị hao mòn lũy kế</f>
        <v>#NAME?</v>
      </c>
      <c r="B40" s="4">
        <v>223</v>
      </c>
      <c r="C40" s="4"/>
      <c r="D40" s="5">
        <v>-1501161381626</v>
      </c>
      <c r="E40" s="5">
        <v>-1398596970448</v>
      </c>
    </row>
    <row r="41" spans="1:5" ht="15.75" thickBot="1" x14ac:dyDescent="0.3">
      <c r="A41" s="4" t="s">
        <v>38</v>
      </c>
      <c r="B41" s="4">
        <v>224</v>
      </c>
      <c r="C41" s="4"/>
      <c r="D41" s="5">
        <v>0</v>
      </c>
      <c r="E41" s="5">
        <v>0</v>
      </c>
    </row>
    <row r="42" spans="1:5" ht="15.75" thickBot="1" x14ac:dyDescent="0.3">
      <c r="A42" s="4" t="e">
        <f>- Nguyên giá</f>
        <v>#NAME?</v>
      </c>
      <c r="B42" s="4">
        <v>225</v>
      </c>
      <c r="C42" s="4"/>
      <c r="D42" s="5">
        <v>0</v>
      </c>
      <c r="E42" s="5">
        <v>0</v>
      </c>
    </row>
    <row r="43" spans="1:5" ht="15.75" thickBot="1" x14ac:dyDescent="0.3">
      <c r="A43" s="4" t="e">
        <f>- giá trị hao mòn lũy kế</f>
        <v>#NAME?</v>
      </c>
      <c r="B43" s="4">
        <v>226</v>
      </c>
      <c r="C43" s="4"/>
      <c r="D43" s="5">
        <v>0</v>
      </c>
      <c r="E43" s="5">
        <v>0</v>
      </c>
    </row>
    <row r="44" spans="1:5" ht="15.75" thickBot="1" x14ac:dyDescent="0.3">
      <c r="A44" s="4" t="s">
        <v>39</v>
      </c>
      <c r="B44" s="4">
        <v>227</v>
      </c>
      <c r="C44" s="4"/>
      <c r="D44" s="5">
        <v>109372379540</v>
      </c>
      <c r="E44" s="5">
        <v>106470503165</v>
      </c>
    </row>
    <row r="45" spans="1:5" ht="15.75" thickBot="1" x14ac:dyDescent="0.3">
      <c r="A45" s="4" t="e">
        <f>- Nguyên giá</f>
        <v>#NAME?</v>
      </c>
      <c r="B45" s="4">
        <v>228</v>
      </c>
      <c r="C45" s="4"/>
      <c r="D45" s="5">
        <v>123297358546</v>
      </c>
      <c r="E45" s="5">
        <v>117062861857</v>
      </c>
    </row>
    <row r="46" spans="1:5" ht="15.75" thickBot="1" x14ac:dyDescent="0.3">
      <c r="A46" s="4" t="e">
        <f>- giá trị hao mòn lũy kế</f>
        <v>#NAME?</v>
      </c>
      <c r="B46" s="4">
        <v>229</v>
      </c>
      <c r="C46" s="4"/>
      <c r="D46" s="5">
        <v>-13924979006</v>
      </c>
      <c r="E46" s="5">
        <v>-10592358692</v>
      </c>
    </row>
    <row r="47" spans="1:5" ht="15.75" thickBot="1" x14ac:dyDescent="0.3">
      <c r="A47" s="4" t="s">
        <v>40</v>
      </c>
      <c r="B47" s="4">
        <v>230</v>
      </c>
      <c r="C47" s="4"/>
      <c r="D47" s="5">
        <v>0</v>
      </c>
      <c r="E47" s="5">
        <v>0</v>
      </c>
    </row>
    <row r="48" spans="1:5" ht="15.75" thickBot="1" x14ac:dyDescent="0.3">
      <c r="A48" s="4" t="e">
        <f>- Nguyên giá</f>
        <v>#NAME?</v>
      </c>
      <c r="B48" s="4">
        <v>231</v>
      </c>
      <c r="C48" s="4"/>
      <c r="D48" s="5">
        <v>0</v>
      </c>
      <c r="E48" s="5">
        <v>0</v>
      </c>
    </row>
    <row r="49" spans="1:5" ht="15.75" thickBot="1" x14ac:dyDescent="0.3">
      <c r="A49" s="4" t="e">
        <f>- giá trị hao mòn lũy kế</f>
        <v>#NAME?</v>
      </c>
      <c r="B49" s="4">
        <v>232</v>
      </c>
      <c r="C49" s="4"/>
      <c r="D49" s="5">
        <v>0</v>
      </c>
      <c r="E49" s="5">
        <v>0</v>
      </c>
    </row>
    <row r="50" spans="1:5" ht="15.75" thickBot="1" x14ac:dyDescent="0.3">
      <c r="A50" s="3" t="s">
        <v>41</v>
      </c>
      <c r="B50" s="4">
        <v>240</v>
      </c>
      <c r="C50" s="4"/>
      <c r="D50" s="5">
        <v>142596494111</v>
      </c>
      <c r="E50" s="5">
        <v>77806187140</v>
      </c>
    </row>
    <row r="51" spans="1:5" ht="15.75" thickBot="1" x14ac:dyDescent="0.3">
      <c r="A51" s="3" t="s">
        <v>42</v>
      </c>
      <c r="B51" s="4">
        <v>241</v>
      </c>
      <c r="C51" s="4"/>
      <c r="D51" s="5">
        <v>0</v>
      </c>
      <c r="E51" s="5">
        <v>0</v>
      </c>
    </row>
    <row r="52" spans="1:5" ht="15.75" thickBot="1" x14ac:dyDescent="0.3">
      <c r="A52" s="3" t="s">
        <v>43</v>
      </c>
      <c r="B52" s="4">
        <v>242</v>
      </c>
      <c r="C52" s="4"/>
      <c r="D52" s="5">
        <v>142596494111</v>
      </c>
      <c r="E52" s="5">
        <v>77806187140</v>
      </c>
    </row>
    <row r="53" spans="1:5" ht="15.75" thickBot="1" x14ac:dyDescent="0.3">
      <c r="A53" s="4" t="s">
        <v>44</v>
      </c>
      <c r="B53" s="4">
        <v>250</v>
      </c>
      <c r="C53" s="4"/>
      <c r="D53" s="5">
        <v>30825813149</v>
      </c>
      <c r="E53" s="5">
        <v>32669084128</v>
      </c>
    </row>
    <row r="54" spans="1:5" ht="15.75" thickBot="1" x14ac:dyDescent="0.3">
      <c r="A54" s="4" t="s">
        <v>45</v>
      </c>
      <c r="B54" s="4">
        <v>251</v>
      </c>
      <c r="C54" s="4"/>
      <c r="D54" s="6">
        <v>0</v>
      </c>
      <c r="E54" s="6">
        <v>0</v>
      </c>
    </row>
    <row r="55" spans="1:5" ht="15.75" thickBot="1" x14ac:dyDescent="0.3">
      <c r="A55" s="4" t="s">
        <v>46</v>
      </c>
      <c r="B55" s="4">
        <v>252</v>
      </c>
      <c r="C55" s="4"/>
      <c r="D55" s="5">
        <v>30089813149</v>
      </c>
      <c r="E55" s="5">
        <v>30089813149</v>
      </c>
    </row>
    <row r="56" spans="1:5" ht="15.75" thickBot="1" x14ac:dyDescent="0.3">
      <c r="A56" s="4" t="s">
        <v>47</v>
      </c>
      <c r="B56" s="4">
        <v>253</v>
      </c>
      <c r="C56" s="4"/>
      <c r="D56" s="5">
        <v>2000000000</v>
      </c>
      <c r="E56" s="5">
        <v>3795270979</v>
      </c>
    </row>
    <row r="57" spans="1:5" ht="15.75" thickBot="1" x14ac:dyDescent="0.3">
      <c r="A57" s="4" t="s">
        <v>48</v>
      </c>
      <c r="B57" s="4">
        <v>254</v>
      </c>
      <c r="C57" s="4"/>
      <c r="D57" s="5">
        <v>-1264000000</v>
      </c>
      <c r="E57" s="5">
        <v>-1216000000</v>
      </c>
    </row>
    <row r="58" spans="1:5" ht="15.75" thickBot="1" x14ac:dyDescent="0.3">
      <c r="A58" s="4" t="s">
        <v>49</v>
      </c>
      <c r="B58" s="4">
        <v>255</v>
      </c>
      <c r="C58" s="4"/>
      <c r="D58" s="5">
        <v>0</v>
      </c>
      <c r="E58" s="5">
        <v>0</v>
      </c>
    </row>
    <row r="59" spans="1:5" ht="15.75" thickBot="1" x14ac:dyDescent="0.3">
      <c r="A59" s="4" t="s">
        <v>50</v>
      </c>
      <c r="B59" s="4">
        <v>260</v>
      </c>
      <c r="C59" s="4"/>
      <c r="D59" s="5">
        <v>12349622857</v>
      </c>
      <c r="E59" s="5">
        <v>24415269474</v>
      </c>
    </row>
    <row r="60" spans="1:5" ht="15.75" thickBot="1" x14ac:dyDescent="0.3">
      <c r="A60" s="4" t="s">
        <v>51</v>
      </c>
      <c r="B60" s="4">
        <v>261</v>
      </c>
      <c r="C60" s="4"/>
      <c r="D60" s="5">
        <v>10941910197</v>
      </c>
      <c r="E60" s="5">
        <v>22793266814</v>
      </c>
    </row>
    <row r="61" spans="1:5" ht="15.75" thickBot="1" x14ac:dyDescent="0.3">
      <c r="A61" s="4" t="s">
        <v>52</v>
      </c>
      <c r="B61" s="4">
        <v>262</v>
      </c>
      <c r="C61" s="4"/>
      <c r="D61" s="5">
        <v>1407712660</v>
      </c>
      <c r="E61" s="5">
        <v>1566598660</v>
      </c>
    </row>
    <row r="62" spans="1:5" ht="15.75" thickBot="1" x14ac:dyDescent="0.3">
      <c r="A62" s="4" t="s">
        <v>53</v>
      </c>
      <c r="B62" s="4">
        <v>263</v>
      </c>
      <c r="C62" s="4"/>
      <c r="D62" s="5">
        <v>0</v>
      </c>
      <c r="E62" s="5">
        <v>55404000</v>
      </c>
    </row>
    <row r="63" spans="1:5" ht="15.75" thickBot="1" x14ac:dyDescent="0.3">
      <c r="A63" s="4" t="s">
        <v>54</v>
      </c>
      <c r="B63" s="4">
        <v>268</v>
      </c>
      <c r="C63" s="4"/>
      <c r="D63" s="5">
        <v>0</v>
      </c>
      <c r="E63" s="5">
        <v>0</v>
      </c>
    </row>
    <row r="64" spans="1:5" ht="15.75" thickBot="1" x14ac:dyDescent="0.3">
      <c r="A64" s="3" t="s">
        <v>55</v>
      </c>
      <c r="B64" s="4">
        <v>269</v>
      </c>
      <c r="C64" s="4"/>
      <c r="D64" s="5">
        <v>0</v>
      </c>
      <c r="E64" s="5">
        <v>0</v>
      </c>
    </row>
    <row r="65" spans="1:5" ht="15.75" thickBot="1" x14ac:dyDescent="0.3">
      <c r="A65" s="4" t="s">
        <v>56</v>
      </c>
      <c r="B65" s="4">
        <v>270</v>
      </c>
      <c r="C65" s="4"/>
      <c r="D65" s="5">
        <v>2202443132701</v>
      </c>
      <c r="E65" s="5">
        <v>2059406009157</v>
      </c>
    </row>
    <row r="66" spans="1:5" ht="15.75" thickBot="1" x14ac:dyDescent="0.3">
      <c r="A66" s="4" t="s">
        <v>57</v>
      </c>
      <c r="B66" s="4" t="s">
        <v>58</v>
      </c>
      <c r="C66" s="4"/>
      <c r="D66" s="5">
        <v>0</v>
      </c>
      <c r="E66" s="5">
        <v>0</v>
      </c>
    </row>
    <row r="67" spans="1:5" ht="15.75" thickBot="1" x14ac:dyDescent="0.3">
      <c r="A67" s="7" t="s">
        <v>59</v>
      </c>
      <c r="B67" s="7">
        <v>300</v>
      </c>
      <c r="C67" s="7"/>
      <c r="D67" s="8">
        <v>511995296675</v>
      </c>
      <c r="E67" s="8">
        <v>473270235795</v>
      </c>
    </row>
    <row r="68" spans="1:5" ht="15.75" thickBot="1" x14ac:dyDescent="0.3">
      <c r="A68" s="4" t="s">
        <v>60</v>
      </c>
      <c r="B68" s="4">
        <v>310</v>
      </c>
      <c r="C68" s="4"/>
      <c r="D68" s="5">
        <v>220818724812</v>
      </c>
      <c r="E68" s="5">
        <v>231484144650</v>
      </c>
    </row>
    <row r="69" spans="1:5" ht="15.75" thickBot="1" x14ac:dyDescent="0.3">
      <c r="A69" s="3" t="s">
        <v>61</v>
      </c>
      <c r="B69" s="4">
        <v>311</v>
      </c>
      <c r="C69" s="4"/>
      <c r="D69" s="5">
        <v>49747402466</v>
      </c>
      <c r="E69" s="5">
        <v>78971088578</v>
      </c>
    </row>
    <row r="70" spans="1:5" ht="15.75" thickBot="1" x14ac:dyDescent="0.3">
      <c r="A70" s="4" t="s">
        <v>62</v>
      </c>
      <c r="B70" s="4">
        <v>312</v>
      </c>
      <c r="C70" s="4"/>
      <c r="D70" s="5">
        <v>698928537</v>
      </c>
      <c r="E70" s="5">
        <v>997907778</v>
      </c>
    </row>
    <row r="71" spans="1:5" ht="15.75" thickBot="1" x14ac:dyDescent="0.3">
      <c r="A71" s="4" t="s">
        <v>63</v>
      </c>
      <c r="B71" s="4">
        <v>313</v>
      </c>
      <c r="C71" s="4"/>
      <c r="D71" s="5">
        <v>38332139178</v>
      </c>
      <c r="E71" s="5">
        <v>33340766700</v>
      </c>
    </row>
    <row r="72" spans="1:5" ht="15.75" thickBot="1" x14ac:dyDescent="0.3">
      <c r="A72" s="3" t="s">
        <v>64</v>
      </c>
      <c r="B72" s="4">
        <v>314</v>
      </c>
      <c r="C72" s="4"/>
      <c r="D72" s="5">
        <v>72840808415</v>
      </c>
      <c r="E72" s="5">
        <v>69311268764</v>
      </c>
    </row>
    <row r="73" spans="1:5" x14ac:dyDescent="0.25">
      <c r="A73" t="s">
        <v>65</v>
      </c>
      <c r="B73">
        <v>315</v>
      </c>
      <c r="D73" s="10">
        <v>2571783951</v>
      </c>
      <c r="E73" s="10">
        <v>3067617496</v>
      </c>
    </row>
    <row r="74" spans="1:5" x14ac:dyDescent="0.25">
      <c r="A74" t="s">
        <v>66</v>
      </c>
      <c r="B74">
        <v>316</v>
      </c>
      <c r="D74">
        <v>0</v>
      </c>
      <c r="E74">
        <v>0</v>
      </c>
    </row>
    <row r="75" spans="1:5" x14ac:dyDescent="0.25">
      <c r="A75" t="s">
        <v>67</v>
      </c>
      <c r="B75">
        <v>317</v>
      </c>
      <c r="D75">
        <v>0</v>
      </c>
      <c r="E75">
        <v>0</v>
      </c>
    </row>
    <row r="76" spans="1:5" x14ac:dyDescent="0.25">
      <c r="A76" t="s">
        <v>68</v>
      </c>
      <c r="B76">
        <v>318</v>
      </c>
      <c r="D76" s="10">
        <v>0</v>
      </c>
      <c r="E76" s="10">
        <v>0</v>
      </c>
    </row>
    <row r="77" spans="1:5" x14ac:dyDescent="0.25">
      <c r="A77" t="s">
        <v>69</v>
      </c>
      <c r="B77">
        <v>319</v>
      </c>
      <c r="D77" s="10">
        <v>1737187356</v>
      </c>
      <c r="E77" s="10">
        <v>2517565335</v>
      </c>
    </row>
    <row r="78" spans="1:5" x14ac:dyDescent="0.25">
      <c r="A78" t="s">
        <v>70</v>
      </c>
      <c r="B78">
        <v>320</v>
      </c>
      <c r="D78" s="10">
        <v>36751500000</v>
      </c>
      <c r="E78" s="10">
        <v>26592845045</v>
      </c>
    </row>
    <row r="79" spans="1:5" x14ac:dyDescent="0.25">
      <c r="A79" t="s">
        <v>71</v>
      </c>
      <c r="B79">
        <v>321</v>
      </c>
      <c r="D79" s="10">
        <v>1462482500</v>
      </c>
      <c r="E79" s="10">
        <v>2256912500</v>
      </c>
    </row>
    <row r="80" spans="1:5" x14ac:dyDescent="0.25">
      <c r="A80" t="s">
        <v>72</v>
      </c>
      <c r="B80">
        <v>322</v>
      </c>
      <c r="D80" s="10">
        <v>16676492409</v>
      </c>
      <c r="E80" s="10">
        <v>14428172454</v>
      </c>
    </row>
    <row r="81" spans="1:5" x14ac:dyDescent="0.25">
      <c r="A81" t="s">
        <v>73</v>
      </c>
      <c r="B81">
        <v>323</v>
      </c>
      <c r="D81">
        <v>0</v>
      </c>
      <c r="E81">
        <v>0</v>
      </c>
    </row>
    <row r="82" spans="1:5" x14ac:dyDescent="0.25">
      <c r="A82" t="s">
        <v>74</v>
      </c>
      <c r="B82">
        <v>324</v>
      </c>
      <c r="D82">
        <v>0</v>
      </c>
      <c r="E82">
        <v>0</v>
      </c>
    </row>
    <row r="83" spans="1:5" x14ac:dyDescent="0.25">
      <c r="A83" t="s">
        <v>75</v>
      </c>
      <c r="B83">
        <v>330</v>
      </c>
      <c r="D83" s="10">
        <v>291176571863</v>
      </c>
      <c r="E83" s="10">
        <v>241786091145</v>
      </c>
    </row>
    <row r="84" spans="1:5" x14ac:dyDescent="0.25">
      <c r="A84" t="s">
        <v>76</v>
      </c>
      <c r="B84">
        <v>331</v>
      </c>
      <c r="D84" s="10">
        <v>0</v>
      </c>
      <c r="E84" s="10">
        <v>0</v>
      </c>
    </row>
    <row r="85" spans="1:5" x14ac:dyDescent="0.25">
      <c r="A85" t="s">
        <v>77</v>
      </c>
      <c r="B85">
        <v>332</v>
      </c>
      <c r="D85">
        <v>0</v>
      </c>
      <c r="E85" s="10">
        <v>0</v>
      </c>
    </row>
    <row r="86" spans="1:5" x14ac:dyDescent="0.25">
      <c r="A86" t="s">
        <v>78</v>
      </c>
      <c r="B86">
        <v>333</v>
      </c>
      <c r="D86" s="10">
        <v>0</v>
      </c>
      <c r="E86">
        <v>0</v>
      </c>
    </row>
    <row r="87" spans="1:5" x14ac:dyDescent="0.25">
      <c r="A87" t="s">
        <v>79</v>
      </c>
      <c r="B87">
        <v>334</v>
      </c>
      <c r="D87">
        <v>0</v>
      </c>
      <c r="E87">
        <v>0</v>
      </c>
    </row>
    <row r="88" spans="1:5" x14ac:dyDescent="0.25">
      <c r="A88" t="s">
        <v>80</v>
      </c>
      <c r="B88">
        <v>335</v>
      </c>
      <c r="D88">
        <v>0</v>
      </c>
      <c r="E88">
        <v>0</v>
      </c>
    </row>
    <row r="89" spans="1:5" x14ac:dyDescent="0.25">
      <c r="A89" t="s">
        <v>81</v>
      </c>
      <c r="B89">
        <v>336</v>
      </c>
      <c r="D89" s="10">
        <v>0</v>
      </c>
      <c r="E89" s="10">
        <v>0</v>
      </c>
    </row>
    <row r="90" spans="1:5" x14ac:dyDescent="0.25">
      <c r="A90" t="s">
        <v>82</v>
      </c>
      <c r="B90">
        <v>337</v>
      </c>
      <c r="D90" s="10">
        <v>0</v>
      </c>
      <c r="E90" s="10">
        <v>0</v>
      </c>
    </row>
    <row r="91" spans="1:5" x14ac:dyDescent="0.25">
      <c r="A91" t="s">
        <v>83</v>
      </c>
      <c r="B91">
        <v>338</v>
      </c>
      <c r="D91" s="10">
        <v>291176571863</v>
      </c>
      <c r="E91" s="10">
        <v>241786091145</v>
      </c>
    </row>
    <row r="92" spans="1:5" x14ac:dyDescent="0.25">
      <c r="A92" t="s">
        <v>84</v>
      </c>
      <c r="B92">
        <v>339</v>
      </c>
      <c r="D92">
        <v>0</v>
      </c>
      <c r="E92">
        <v>0</v>
      </c>
    </row>
    <row r="93" spans="1:5" x14ac:dyDescent="0.25">
      <c r="A93" t="s">
        <v>85</v>
      </c>
      <c r="B93">
        <v>340</v>
      </c>
      <c r="D93">
        <v>0</v>
      </c>
      <c r="E93">
        <v>0</v>
      </c>
    </row>
    <row r="94" spans="1:5" x14ac:dyDescent="0.25">
      <c r="A94" t="s">
        <v>86</v>
      </c>
      <c r="B94">
        <v>341</v>
      </c>
      <c r="D94" s="10">
        <v>0</v>
      </c>
      <c r="E94" s="10">
        <v>0</v>
      </c>
    </row>
    <row r="95" spans="1:5" x14ac:dyDescent="0.25">
      <c r="A95" t="s">
        <v>87</v>
      </c>
      <c r="B95">
        <v>342</v>
      </c>
      <c r="D95" s="10">
        <v>0</v>
      </c>
      <c r="E95" s="10">
        <v>0</v>
      </c>
    </row>
    <row r="96" spans="1:5" x14ac:dyDescent="0.25">
      <c r="A96" t="s">
        <v>88</v>
      </c>
      <c r="B96">
        <v>343</v>
      </c>
      <c r="D96">
        <v>0</v>
      </c>
      <c r="E96">
        <v>0</v>
      </c>
    </row>
    <row r="97" spans="1:5" x14ac:dyDescent="0.25">
      <c r="A97" t="s">
        <v>89</v>
      </c>
      <c r="B97">
        <v>400</v>
      </c>
      <c r="D97" s="10">
        <v>1690447836026</v>
      </c>
      <c r="E97" s="10">
        <v>1586135773362</v>
      </c>
    </row>
    <row r="98" spans="1:5" x14ac:dyDescent="0.25">
      <c r="A98" t="s">
        <v>90</v>
      </c>
      <c r="B98">
        <v>410</v>
      </c>
      <c r="D98" s="10">
        <v>1690447836026</v>
      </c>
      <c r="E98" s="10">
        <v>1586135773362</v>
      </c>
    </row>
    <row r="99" spans="1:5" x14ac:dyDescent="0.25">
      <c r="A99" t="s">
        <v>91</v>
      </c>
      <c r="B99">
        <v>411</v>
      </c>
      <c r="D99" s="10">
        <v>990000000000</v>
      </c>
      <c r="E99" s="10">
        <v>990000000000</v>
      </c>
    </row>
    <row r="100" spans="1:5" x14ac:dyDescent="0.25">
      <c r="A100" t="e">
        <f>- Cổ phiếu phổ thông có quyền biểu quyết</f>
        <v>#NAME?</v>
      </c>
      <c r="B100" t="s">
        <v>92</v>
      </c>
      <c r="D100" s="10">
        <v>990000000000</v>
      </c>
      <c r="E100" s="10">
        <v>990000000000</v>
      </c>
    </row>
    <row r="101" spans="1:5" x14ac:dyDescent="0.25">
      <c r="A101" t="e">
        <f>- Cổ phiếu ưu đãi</f>
        <v>#NAME?</v>
      </c>
      <c r="B101" t="s">
        <v>93</v>
      </c>
      <c r="D101">
        <v>0</v>
      </c>
      <c r="E101">
        <v>0</v>
      </c>
    </row>
    <row r="102" spans="1:5" x14ac:dyDescent="0.25">
      <c r="A102" t="s">
        <v>94</v>
      </c>
      <c r="B102">
        <v>412</v>
      </c>
      <c r="D102" s="10">
        <v>-215000000</v>
      </c>
      <c r="E102" s="10">
        <v>-215000000</v>
      </c>
    </row>
    <row r="103" spans="1:5" x14ac:dyDescent="0.25">
      <c r="A103" t="s">
        <v>95</v>
      </c>
      <c r="B103">
        <v>413</v>
      </c>
      <c r="D103">
        <v>0</v>
      </c>
      <c r="E103">
        <v>0</v>
      </c>
    </row>
    <row r="104" spans="1:5" x14ac:dyDescent="0.25">
      <c r="A104" t="s">
        <v>96</v>
      </c>
      <c r="B104">
        <v>414</v>
      </c>
      <c r="D104" s="10">
        <v>0</v>
      </c>
      <c r="E104" s="10">
        <v>0</v>
      </c>
    </row>
    <row r="105" spans="1:5" x14ac:dyDescent="0.25">
      <c r="A105" t="s">
        <v>97</v>
      </c>
      <c r="B105">
        <v>415</v>
      </c>
      <c r="D105" s="10">
        <v>0</v>
      </c>
      <c r="E105" s="10">
        <v>0</v>
      </c>
    </row>
    <row r="106" spans="1:5" x14ac:dyDescent="0.25">
      <c r="A106" t="s">
        <v>98</v>
      </c>
      <c r="B106">
        <v>416</v>
      </c>
      <c r="D106">
        <v>0</v>
      </c>
      <c r="E106">
        <v>0</v>
      </c>
    </row>
    <row r="107" spans="1:5" x14ac:dyDescent="0.25">
      <c r="A107" t="s">
        <v>99</v>
      </c>
      <c r="B107">
        <v>417</v>
      </c>
      <c r="D107" s="10">
        <v>0</v>
      </c>
      <c r="E107" s="10">
        <v>0</v>
      </c>
    </row>
    <row r="108" spans="1:5" x14ac:dyDescent="0.25">
      <c r="A108" t="s">
        <v>100</v>
      </c>
      <c r="B108">
        <v>418</v>
      </c>
      <c r="D108" s="10">
        <v>376931738940</v>
      </c>
      <c r="E108" s="10">
        <v>266154187512</v>
      </c>
    </row>
    <row r="109" spans="1:5" x14ac:dyDescent="0.25">
      <c r="A109" t="s">
        <v>101</v>
      </c>
      <c r="B109">
        <v>419</v>
      </c>
      <c r="D109">
        <v>0</v>
      </c>
      <c r="E109">
        <v>0</v>
      </c>
    </row>
    <row r="110" spans="1:5" x14ac:dyDescent="0.25">
      <c r="A110" t="s">
        <v>102</v>
      </c>
      <c r="B110">
        <v>420</v>
      </c>
      <c r="D110" s="10">
        <v>0</v>
      </c>
      <c r="E110" s="10">
        <v>0</v>
      </c>
    </row>
    <row r="111" spans="1:5" x14ac:dyDescent="0.25">
      <c r="A111" t="s">
        <v>103</v>
      </c>
      <c r="B111">
        <v>421</v>
      </c>
      <c r="D111" s="10">
        <v>323731097086</v>
      </c>
      <c r="E111" s="10">
        <v>330196585850</v>
      </c>
    </row>
    <row r="112" spans="1:5" x14ac:dyDescent="0.25">
      <c r="A112" t="e">
        <f>- LNST chưa phân phối lũy kế đến cuối kỳ trước</f>
        <v>#NAME?</v>
      </c>
      <c r="B112" t="s">
        <v>104</v>
      </c>
      <c r="D112" s="10">
        <v>48542275330</v>
      </c>
      <c r="E112" s="10">
        <v>58442275330</v>
      </c>
    </row>
    <row r="113" spans="1:5" x14ac:dyDescent="0.25">
      <c r="A113" t="e">
        <f>- LNST chưa phân phối kỳ này</f>
        <v>#NAME?</v>
      </c>
      <c r="B113" t="s">
        <v>105</v>
      </c>
      <c r="D113" s="10">
        <v>275188821756</v>
      </c>
      <c r="E113" s="10">
        <v>271754310520</v>
      </c>
    </row>
    <row r="114" spans="1:5" x14ac:dyDescent="0.25">
      <c r="A114" t="s">
        <v>106</v>
      </c>
      <c r="B114">
        <v>422</v>
      </c>
      <c r="D114">
        <v>0</v>
      </c>
      <c r="E114">
        <v>0</v>
      </c>
    </row>
    <row r="115" spans="1:5" x14ac:dyDescent="0.25">
      <c r="A115" t="s">
        <v>107</v>
      </c>
      <c r="B115">
        <v>429</v>
      </c>
      <c r="D115" s="10">
        <v>0</v>
      </c>
      <c r="E115" s="10">
        <v>0</v>
      </c>
    </row>
    <row r="116" spans="1:5" x14ac:dyDescent="0.25">
      <c r="A116" t="s">
        <v>108</v>
      </c>
      <c r="B116">
        <v>430</v>
      </c>
      <c r="D116" s="10">
        <v>0</v>
      </c>
      <c r="E116" s="10">
        <v>0</v>
      </c>
    </row>
    <row r="117" spans="1:5" x14ac:dyDescent="0.25">
      <c r="A117" t="s">
        <v>109</v>
      </c>
      <c r="B117">
        <v>431</v>
      </c>
      <c r="D117" s="10">
        <v>0</v>
      </c>
      <c r="E117" s="10">
        <v>0</v>
      </c>
    </row>
    <row r="118" spans="1:5" x14ac:dyDescent="0.25">
      <c r="A118" t="s">
        <v>110</v>
      </c>
      <c r="B118">
        <v>432</v>
      </c>
      <c r="D118">
        <v>0</v>
      </c>
      <c r="E118">
        <v>0</v>
      </c>
    </row>
    <row r="119" spans="1:5" x14ac:dyDescent="0.25">
      <c r="A119" t="s">
        <v>111</v>
      </c>
      <c r="B119">
        <v>440</v>
      </c>
      <c r="D119" s="10">
        <v>2202443132701</v>
      </c>
      <c r="E119" s="10">
        <v>2059406009157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E0233-B259-402A-ABE2-8F122163C842}">
  <dimension ref="A1:G23"/>
  <sheetViews>
    <sheetView tabSelected="1" workbookViewId="0">
      <selection activeCell="D1" sqref="D1:D1048576"/>
    </sheetView>
  </sheetViews>
  <sheetFormatPr defaultRowHeight="15" x14ac:dyDescent="0.25"/>
  <cols>
    <col min="1" max="1" width="63.42578125" bestFit="1" customWidth="1"/>
    <col min="4" max="4" width="14.42578125" bestFit="1" customWidth="1"/>
    <col min="5" max="5" width="13.42578125" bestFit="1" customWidth="1"/>
    <col min="6" max="7" width="14.42578125" bestFit="1" customWidth="1"/>
  </cols>
  <sheetData>
    <row r="1" spans="1:7" ht="15.75" thickBot="1" x14ac:dyDescent="0.3">
      <c r="A1" s="4" t="s">
        <v>112</v>
      </c>
      <c r="B1" s="4">
        <v>1</v>
      </c>
      <c r="C1" s="4" t="s">
        <v>152</v>
      </c>
      <c r="D1" s="5">
        <v>330864142243</v>
      </c>
      <c r="E1" s="5">
        <v>333645473161</v>
      </c>
      <c r="F1" s="5">
        <v>1235563751958</v>
      </c>
      <c r="G1" s="5">
        <v>1196375008642</v>
      </c>
    </row>
    <row r="2" spans="1:7" ht="15.75" thickBot="1" x14ac:dyDescent="0.3">
      <c r="A2" s="4" t="s">
        <v>113</v>
      </c>
      <c r="B2" s="4">
        <v>2</v>
      </c>
      <c r="C2" s="4" t="s">
        <v>152</v>
      </c>
      <c r="D2" s="5">
        <v>0</v>
      </c>
      <c r="E2" s="5">
        <v>0</v>
      </c>
      <c r="F2" s="5">
        <v>0</v>
      </c>
      <c r="G2" s="5">
        <v>0</v>
      </c>
    </row>
    <row r="3" spans="1:7" ht="15.75" thickBot="1" x14ac:dyDescent="0.3">
      <c r="A3" s="3" t="s">
        <v>114</v>
      </c>
      <c r="B3" s="4">
        <v>10</v>
      </c>
      <c r="C3" s="4" t="s">
        <v>152</v>
      </c>
      <c r="D3" s="5">
        <v>330864142243</v>
      </c>
      <c r="E3" s="5">
        <v>333645473161</v>
      </c>
      <c r="F3" s="5">
        <v>1235563751958</v>
      </c>
      <c r="G3" s="5">
        <v>1196375008642</v>
      </c>
    </row>
    <row r="4" spans="1:7" ht="15.75" thickBot="1" x14ac:dyDescent="0.3">
      <c r="A4" s="4" t="s">
        <v>115</v>
      </c>
      <c r="B4" s="4">
        <v>11</v>
      </c>
      <c r="C4" s="4" t="s">
        <v>152</v>
      </c>
      <c r="D4" s="5">
        <v>198011892042</v>
      </c>
      <c r="E4" s="5">
        <v>193838827365</v>
      </c>
      <c r="F4" s="5">
        <v>779947222301</v>
      </c>
      <c r="G4" s="5">
        <v>734397206259</v>
      </c>
    </row>
    <row r="5" spans="1:7" ht="15.75" thickBot="1" x14ac:dyDescent="0.3">
      <c r="A5" s="3" t="s">
        <v>116</v>
      </c>
      <c r="B5" s="4">
        <v>20</v>
      </c>
      <c r="C5" s="4" t="s">
        <v>152</v>
      </c>
      <c r="D5" s="5">
        <v>132852250201</v>
      </c>
      <c r="E5" s="5">
        <v>139806645796</v>
      </c>
      <c r="F5" s="5">
        <v>455616529657</v>
      </c>
      <c r="G5" s="5">
        <v>461977802383</v>
      </c>
    </row>
    <row r="6" spans="1:7" ht="15.75" thickBot="1" x14ac:dyDescent="0.3">
      <c r="A6" s="4" t="s">
        <v>117</v>
      </c>
      <c r="B6" s="4">
        <v>21</v>
      </c>
      <c r="C6" s="4" t="s">
        <v>152</v>
      </c>
      <c r="D6" s="5">
        <v>9880150847</v>
      </c>
      <c r="E6" s="5">
        <v>11576479083</v>
      </c>
      <c r="F6" s="5">
        <v>51419327708</v>
      </c>
      <c r="G6" s="5">
        <v>40359417185</v>
      </c>
    </row>
    <row r="7" spans="1:7" ht="15.75" thickBot="1" x14ac:dyDescent="0.3">
      <c r="A7" s="7" t="s">
        <v>118</v>
      </c>
      <c r="B7" s="7">
        <v>22</v>
      </c>
      <c r="C7" s="7" t="s">
        <v>152</v>
      </c>
      <c r="D7" s="8">
        <v>3007427224</v>
      </c>
      <c r="E7" s="8">
        <v>4818313153</v>
      </c>
      <c r="F7" s="8">
        <v>15344965099</v>
      </c>
      <c r="G7" s="8">
        <v>13267146480</v>
      </c>
    </row>
    <row r="8" spans="1:7" ht="15.75" thickBot="1" x14ac:dyDescent="0.3">
      <c r="A8" s="4" t="e">
        <f>- Trong đó: Chi phí lãi vay</f>
        <v>#NAME?</v>
      </c>
      <c r="B8" s="4">
        <v>23</v>
      </c>
      <c r="C8" s="4" t="s">
        <v>152</v>
      </c>
      <c r="D8" s="5">
        <v>2560788207</v>
      </c>
      <c r="E8" s="5">
        <v>2147383960</v>
      </c>
      <c r="F8" s="5">
        <v>13481539670</v>
      </c>
      <c r="G8" s="5">
        <v>8926819457</v>
      </c>
    </row>
    <row r="9" spans="1:7" ht="15.75" thickBot="1" x14ac:dyDescent="0.3">
      <c r="A9" s="4" t="s">
        <v>119</v>
      </c>
      <c r="B9" s="4">
        <v>24</v>
      </c>
      <c r="C9" s="4" t="s">
        <v>152</v>
      </c>
      <c r="D9" s="5">
        <v>0</v>
      </c>
      <c r="E9" s="5">
        <v>0</v>
      </c>
      <c r="F9" s="5">
        <v>0</v>
      </c>
      <c r="G9" s="5">
        <v>0</v>
      </c>
    </row>
    <row r="10" spans="1:7" ht="15.75" thickBot="1" x14ac:dyDescent="0.3">
      <c r="A10" s="4" t="s">
        <v>120</v>
      </c>
      <c r="B10" s="4">
        <v>25</v>
      </c>
      <c r="C10" s="4" t="s">
        <v>152</v>
      </c>
      <c r="D10" s="5">
        <v>8737719399</v>
      </c>
      <c r="E10" s="5">
        <v>9169126243</v>
      </c>
      <c r="F10" s="5">
        <v>17880538259</v>
      </c>
      <c r="G10" s="5">
        <v>17087041587</v>
      </c>
    </row>
    <row r="11" spans="1:7" ht="15.75" thickBot="1" x14ac:dyDescent="0.3">
      <c r="A11" s="4" t="s">
        <v>121</v>
      </c>
      <c r="B11" s="4">
        <v>26</v>
      </c>
      <c r="C11" s="4" t="s">
        <v>152</v>
      </c>
      <c r="D11" s="5">
        <v>42828009715</v>
      </c>
      <c r="E11" s="5">
        <v>43638962002</v>
      </c>
      <c r="F11" s="5">
        <v>131330643422</v>
      </c>
      <c r="G11" s="5">
        <v>134731130376</v>
      </c>
    </row>
    <row r="12" spans="1:7" ht="15.75" thickBot="1" x14ac:dyDescent="0.3">
      <c r="A12" s="3" t="s">
        <v>122</v>
      </c>
      <c r="B12" s="4">
        <v>30</v>
      </c>
      <c r="C12" s="4" t="s">
        <v>152</v>
      </c>
      <c r="D12" s="5">
        <v>88159244710</v>
      </c>
      <c r="E12" s="5">
        <v>93756723481</v>
      </c>
      <c r="F12" s="5">
        <v>342479710585</v>
      </c>
      <c r="G12" s="5">
        <v>337251901125</v>
      </c>
    </row>
    <row r="13" spans="1:7" ht="15.75" thickBot="1" x14ac:dyDescent="0.3">
      <c r="A13" s="4" t="s">
        <v>123</v>
      </c>
      <c r="B13" s="4">
        <v>31</v>
      </c>
      <c r="C13" s="4" t="s">
        <v>152</v>
      </c>
      <c r="D13" s="5">
        <v>1706900448</v>
      </c>
      <c r="E13" s="5">
        <v>55902898</v>
      </c>
      <c r="F13" s="5">
        <v>3026356198</v>
      </c>
      <c r="G13" s="5">
        <v>1554270144</v>
      </c>
    </row>
    <row r="14" spans="1:7" ht="15.75" thickBot="1" x14ac:dyDescent="0.3">
      <c r="A14" s="4" t="s">
        <v>124</v>
      </c>
      <c r="B14" s="4">
        <v>32</v>
      </c>
      <c r="C14" s="4" t="s">
        <v>152</v>
      </c>
      <c r="D14" s="5">
        <v>-55515179</v>
      </c>
      <c r="E14" s="5">
        <v>157327584</v>
      </c>
      <c r="F14" s="5">
        <v>379631746</v>
      </c>
      <c r="G14" s="5">
        <v>221832824</v>
      </c>
    </row>
    <row r="15" spans="1:7" ht="15.75" thickBot="1" x14ac:dyDescent="0.3">
      <c r="A15" s="3" t="s">
        <v>125</v>
      </c>
      <c r="B15" s="4">
        <v>40</v>
      </c>
      <c r="C15" s="4" t="s">
        <v>152</v>
      </c>
      <c r="D15" s="5">
        <v>1762415627</v>
      </c>
      <c r="E15" s="5">
        <v>-101424686</v>
      </c>
      <c r="F15" s="5">
        <v>2646724452</v>
      </c>
      <c r="G15" s="5">
        <v>1332437320</v>
      </c>
    </row>
    <row r="16" spans="1:7" ht="15.75" thickBot="1" x14ac:dyDescent="0.3">
      <c r="A16" s="3" t="s">
        <v>126</v>
      </c>
      <c r="B16" s="4">
        <v>50</v>
      </c>
      <c r="C16" s="4" t="s">
        <v>152</v>
      </c>
      <c r="D16" s="5">
        <v>89921660337</v>
      </c>
      <c r="E16" s="5">
        <v>93655298795</v>
      </c>
      <c r="F16" s="5">
        <v>345126435037</v>
      </c>
      <c r="G16" s="5">
        <v>338584338445</v>
      </c>
    </row>
    <row r="17" spans="1:7" ht="15.75" thickBot="1" x14ac:dyDescent="0.3">
      <c r="A17" s="4" t="s">
        <v>127</v>
      </c>
      <c r="B17" s="4">
        <v>51</v>
      </c>
      <c r="C17" s="4" t="s">
        <v>152</v>
      </c>
      <c r="D17" s="5">
        <v>19736759035</v>
      </c>
      <c r="E17" s="5">
        <v>19468579695</v>
      </c>
      <c r="F17" s="5">
        <v>69778727281</v>
      </c>
      <c r="G17" s="5">
        <v>67281410425</v>
      </c>
    </row>
    <row r="18" spans="1:7" ht="15.75" thickBot="1" x14ac:dyDescent="0.3">
      <c r="A18" s="4" t="s">
        <v>128</v>
      </c>
      <c r="B18" s="4">
        <v>52</v>
      </c>
      <c r="C18" s="4" t="s">
        <v>152</v>
      </c>
      <c r="D18" s="5">
        <v>0</v>
      </c>
      <c r="E18" s="5">
        <v>-451382500</v>
      </c>
      <c r="F18" s="5">
        <v>158886000</v>
      </c>
      <c r="G18" s="5">
        <v>-451382500</v>
      </c>
    </row>
    <row r="19" spans="1:7" ht="15.75" thickBot="1" x14ac:dyDescent="0.3">
      <c r="A19" s="3" t="s">
        <v>129</v>
      </c>
      <c r="B19" s="4">
        <v>60</v>
      </c>
      <c r="C19" s="4" t="s">
        <v>152</v>
      </c>
      <c r="D19" s="5">
        <v>70184901302</v>
      </c>
      <c r="E19" s="5">
        <v>74638101600</v>
      </c>
      <c r="F19" s="5">
        <v>275188821756</v>
      </c>
      <c r="G19" s="5">
        <v>271754310520</v>
      </c>
    </row>
    <row r="20" spans="1:7" ht="15.75" thickBot="1" x14ac:dyDescent="0.3">
      <c r="A20" s="4" t="s">
        <v>130</v>
      </c>
      <c r="B20" s="4">
        <v>61</v>
      </c>
      <c r="C20" s="4" t="s">
        <v>152</v>
      </c>
      <c r="D20" s="5">
        <v>0</v>
      </c>
      <c r="E20" s="5">
        <v>0</v>
      </c>
      <c r="F20" s="5">
        <v>0</v>
      </c>
      <c r="G20" s="5">
        <v>0</v>
      </c>
    </row>
    <row r="21" spans="1:7" ht="15.75" thickBot="1" x14ac:dyDescent="0.3">
      <c r="A21" s="4" t="s">
        <v>131</v>
      </c>
      <c r="B21" s="4">
        <v>62</v>
      </c>
      <c r="C21" s="4" t="s">
        <v>152</v>
      </c>
      <c r="D21" s="5">
        <v>0</v>
      </c>
      <c r="E21" s="5">
        <v>0</v>
      </c>
      <c r="F21" s="5">
        <v>0</v>
      </c>
      <c r="G21" s="5">
        <v>0</v>
      </c>
    </row>
    <row r="22" spans="1:7" ht="15.75" thickBot="1" x14ac:dyDescent="0.3">
      <c r="A22" s="4" t="s">
        <v>132</v>
      </c>
      <c r="B22" s="4">
        <v>70</v>
      </c>
      <c r="C22" s="4" t="s">
        <v>152</v>
      </c>
      <c r="D22" s="5">
        <v>709</v>
      </c>
      <c r="E22" s="5">
        <v>754</v>
      </c>
      <c r="F22" s="5">
        <v>2780</v>
      </c>
      <c r="G22" s="5">
        <v>2745</v>
      </c>
    </row>
    <row r="23" spans="1:7" ht="15.75" thickBot="1" x14ac:dyDescent="0.3">
      <c r="A23" s="2" t="s">
        <v>133</v>
      </c>
      <c r="B23" s="2">
        <v>71</v>
      </c>
      <c r="C23" s="2" t="s">
        <v>152</v>
      </c>
      <c r="D23" s="9">
        <v>0</v>
      </c>
      <c r="E23" s="9">
        <v>0</v>
      </c>
      <c r="F23" s="9">
        <v>0</v>
      </c>
      <c r="G23" s="9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96BD4-833F-4670-B7DB-438DBB874B98}">
  <dimension ref="D2:E50"/>
  <sheetViews>
    <sheetView workbookViewId="0">
      <selection sqref="A1:E30"/>
    </sheetView>
  </sheetViews>
  <sheetFormatPr defaultRowHeight="15" x14ac:dyDescent="0.25"/>
  <cols>
    <col min="1" max="1" width="78.42578125" bestFit="1" customWidth="1"/>
    <col min="2" max="2" width="9.140625" customWidth="1"/>
    <col min="4" max="4" width="16.42578125" bestFit="1" customWidth="1"/>
    <col min="5" max="5" width="15" bestFit="1" customWidth="1"/>
  </cols>
  <sheetData>
    <row r="2" spans="4:5" x14ac:dyDescent="0.25">
      <c r="D2" s="10"/>
      <c r="E2" s="10"/>
    </row>
    <row r="3" spans="4:5" x14ac:dyDescent="0.25">
      <c r="D3" s="10"/>
      <c r="E3" s="10"/>
    </row>
    <row r="4" spans="4:5" x14ac:dyDescent="0.25">
      <c r="D4" s="10"/>
      <c r="E4" s="10"/>
    </row>
    <row r="5" spans="4:5" x14ac:dyDescent="0.25">
      <c r="D5" s="10"/>
      <c r="E5" s="10"/>
    </row>
    <row r="6" spans="4:5" x14ac:dyDescent="0.25">
      <c r="D6" s="10"/>
      <c r="E6" s="10"/>
    </row>
    <row r="7" spans="4:5" x14ac:dyDescent="0.25">
      <c r="D7" s="10"/>
      <c r="E7" s="10"/>
    </row>
    <row r="8" spans="4:5" x14ac:dyDescent="0.25">
      <c r="D8" s="10"/>
      <c r="E8" s="10"/>
    </row>
    <row r="9" spans="4:5" x14ac:dyDescent="0.25">
      <c r="D9" s="10"/>
      <c r="E9" s="10"/>
    </row>
    <row r="10" spans="4:5" x14ac:dyDescent="0.25">
      <c r="D10" s="10"/>
      <c r="E10" s="10"/>
    </row>
    <row r="11" spans="4:5" x14ac:dyDescent="0.25">
      <c r="D11" s="10"/>
      <c r="E11" s="10"/>
    </row>
    <row r="12" spans="4:5" x14ac:dyDescent="0.25">
      <c r="D12" s="10"/>
      <c r="E12" s="10"/>
    </row>
    <row r="13" spans="4:5" x14ac:dyDescent="0.25">
      <c r="D13" s="10"/>
      <c r="E13" s="10"/>
    </row>
    <row r="14" spans="4:5" x14ac:dyDescent="0.25">
      <c r="D14" s="10"/>
      <c r="E14" s="10"/>
    </row>
    <row r="15" spans="4:5" x14ac:dyDescent="0.25">
      <c r="D15" s="10"/>
      <c r="E15" s="10"/>
    </row>
    <row r="16" spans="4:5" x14ac:dyDescent="0.25">
      <c r="D16" s="10"/>
      <c r="E16" s="10"/>
    </row>
    <row r="17" spans="4:5" x14ac:dyDescent="0.25">
      <c r="D17" s="10"/>
      <c r="E17" s="10"/>
    </row>
    <row r="18" spans="4:5" x14ac:dyDescent="0.25">
      <c r="D18" s="10"/>
      <c r="E18" s="10"/>
    </row>
    <row r="20" spans="4:5" x14ac:dyDescent="0.25">
      <c r="D20" s="10"/>
      <c r="E20" s="10"/>
    </row>
    <row r="21" spans="4:5" x14ac:dyDescent="0.25">
      <c r="D21" s="10"/>
      <c r="E21" s="10"/>
    </row>
    <row r="22" spans="4:5" x14ac:dyDescent="0.25">
      <c r="D22" s="10"/>
      <c r="E22" s="10"/>
    </row>
    <row r="23" spans="4:5" x14ac:dyDescent="0.25">
      <c r="D23" s="10"/>
      <c r="E23" s="10"/>
    </row>
    <row r="24" spans="4:5" x14ac:dyDescent="0.25">
      <c r="D24" s="10"/>
    </row>
    <row r="25" spans="4:5" x14ac:dyDescent="0.25">
      <c r="D25" s="10"/>
      <c r="E25" s="10"/>
    </row>
    <row r="26" spans="4:5" x14ac:dyDescent="0.25">
      <c r="D26" s="10"/>
      <c r="E26" s="10"/>
    </row>
    <row r="27" spans="4:5" x14ac:dyDescent="0.25">
      <c r="D27" s="10"/>
      <c r="E27" s="10"/>
    </row>
    <row r="28" spans="4:5" x14ac:dyDescent="0.25">
      <c r="D28" s="10"/>
      <c r="E28" s="10"/>
    </row>
    <row r="29" spans="4:5" x14ac:dyDescent="0.25">
      <c r="D29" s="10"/>
      <c r="E29" s="10"/>
    </row>
    <row r="30" spans="4:5" x14ac:dyDescent="0.25">
      <c r="D30" s="10"/>
      <c r="E30" s="10"/>
    </row>
    <row r="31" spans="4:5" x14ac:dyDescent="0.25">
      <c r="D31" s="10"/>
      <c r="E31" s="10"/>
    </row>
    <row r="35" spans="4:5" x14ac:dyDescent="0.25">
      <c r="D35" s="10"/>
    </row>
    <row r="36" spans="4:5" x14ac:dyDescent="0.25">
      <c r="E36" s="10"/>
    </row>
    <row r="37" spans="4:5" x14ac:dyDescent="0.25">
      <c r="D37" s="10"/>
      <c r="E37" s="10"/>
    </row>
    <row r="38" spans="4:5" x14ac:dyDescent="0.25">
      <c r="D38" s="10"/>
      <c r="E38" s="10"/>
    </row>
    <row r="40" spans="4:5" x14ac:dyDescent="0.25">
      <c r="E40" s="10"/>
    </row>
    <row r="43" spans="4:5" x14ac:dyDescent="0.25">
      <c r="D43" s="10"/>
      <c r="E43" s="10"/>
    </row>
    <row r="46" spans="4:5" x14ac:dyDescent="0.25">
      <c r="D46" s="10"/>
      <c r="E46" s="10"/>
    </row>
    <row r="47" spans="4:5" x14ac:dyDescent="0.25">
      <c r="D47" s="10"/>
      <c r="E47" s="10"/>
    </row>
    <row r="48" spans="4:5" x14ac:dyDescent="0.25">
      <c r="D48" s="10"/>
      <c r="E48" s="10"/>
    </row>
    <row r="49" spans="4:5" x14ac:dyDescent="0.25">
      <c r="D49" s="10"/>
      <c r="E49" s="10"/>
    </row>
    <row r="50" spans="4:5" x14ac:dyDescent="0.25">
      <c r="D50" s="10"/>
      <c r="E50" s="1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B28CE-C44A-4604-8745-86769D1799BC}">
  <dimension ref="A1:E42"/>
  <sheetViews>
    <sheetView workbookViewId="0">
      <selection sqref="A1:E42"/>
    </sheetView>
  </sheetViews>
  <sheetFormatPr defaultRowHeight="15" x14ac:dyDescent="0.25"/>
  <cols>
    <col min="1" max="1" width="78.42578125" bestFit="1" customWidth="1"/>
    <col min="4" max="5" width="15" bestFit="1" customWidth="1"/>
  </cols>
  <sheetData>
    <row r="1" spans="1:5" ht="15.75" thickBot="1" x14ac:dyDescent="0.3">
      <c r="A1" s="3" t="s">
        <v>158</v>
      </c>
      <c r="B1" s="4" t="s">
        <v>152</v>
      </c>
      <c r="C1" s="4" t="s">
        <v>152</v>
      </c>
      <c r="D1" s="6" t="s">
        <v>152</v>
      </c>
      <c r="E1" s="6" t="s">
        <v>152</v>
      </c>
    </row>
    <row r="2" spans="1:5" ht="15.75" thickBot="1" x14ac:dyDescent="0.3">
      <c r="A2" s="4" t="s">
        <v>153</v>
      </c>
      <c r="B2" s="4">
        <v>1</v>
      </c>
      <c r="C2" s="4" t="s">
        <v>152</v>
      </c>
      <c r="D2" s="5">
        <v>345126435037</v>
      </c>
      <c r="E2" s="5">
        <v>338584338445</v>
      </c>
    </row>
    <row r="3" spans="1:5" ht="15.75" thickBot="1" x14ac:dyDescent="0.3">
      <c r="A3" s="3" t="s">
        <v>154</v>
      </c>
      <c r="B3" s="4" t="s">
        <v>152</v>
      </c>
      <c r="C3" s="4" t="s">
        <v>152</v>
      </c>
      <c r="D3" s="6" t="s">
        <v>152</v>
      </c>
      <c r="E3" s="6" t="s">
        <v>152</v>
      </c>
    </row>
    <row r="4" spans="1:5" ht="15.75" thickBot="1" x14ac:dyDescent="0.3">
      <c r="A4" s="4" t="e">
        <f>- Khấu hao TSCĐ và BĐSĐT</f>
        <v>#NAME?</v>
      </c>
      <c r="B4" s="4">
        <v>2</v>
      </c>
      <c r="C4" s="4" t="s">
        <v>152</v>
      </c>
      <c r="D4" s="5">
        <v>122322435894</v>
      </c>
      <c r="E4" s="5">
        <v>104153854685</v>
      </c>
    </row>
    <row r="5" spans="1:5" ht="15.75" thickBot="1" x14ac:dyDescent="0.3">
      <c r="A5" s="4" t="e">
        <f>- Các khoản dự phòng</f>
        <v>#NAME?</v>
      </c>
      <c r="B5" s="4">
        <v>3</v>
      </c>
      <c r="C5" s="4" t="s">
        <v>152</v>
      </c>
      <c r="D5" s="5">
        <v>-1188840794</v>
      </c>
      <c r="E5" s="5">
        <v>3625139496</v>
      </c>
    </row>
    <row r="6" spans="1:5" ht="15.75" thickBot="1" x14ac:dyDescent="0.3">
      <c r="A6" s="4" t="e">
        <f>- lãi, lỗ chênh lệch tỷ giá hối đoái do đánh giá lại Các khoản mục tiền tệ có gốc ngoại tệ</f>
        <v>#NAME?</v>
      </c>
      <c r="B6" s="4">
        <v>4</v>
      </c>
      <c r="C6" s="4" t="s">
        <v>152</v>
      </c>
      <c r="D6" s="5">
        <v>-378331408</v>
      </c>
      <c r="E6" s="5">
        <v>-1352163747</v>
      </c>
    </row>
    <row r="7" spans="1:5" ht="15.75" thickBot="1" x14ac:dyDescent="0.3">
      <c r="A7" s="4" t="e">
        <f>- lãi, lỗ từ hoạt động đầu tư</f>
        <v>#NAME?</v>
      </c>
      <c r="B7" s="4">
        <v>5</v>
      </c>
      <c r="C7" s="4" t="s">
        <v>152</v>
      </c>
      <c r="D7" s="5">
        <v>-46822919287</v>
      </c>
      <c r="E7" s="5">
        <v>-32722532204</v>
      </c>
    </row>
    <row r="8" spans="1:5" ht="15.75" thickBot="1" x14ac:dyDescent="0.3">
      <c r="A8" s="4" t="e">
        <f>- Chi phí lãi vay</f>
        <v>#NAME?</v>
      </c>
      <c r="B8" s="4">
        <v>6</v>
      </c>
      <c r="C8" s="4" t="s">
        <v>152</v>
      </c>
      <c r="D8" s="5">
        <v>13481539670</v>
      </c>
      <c r="E8" s="5">
        <v>8926819457</v>
      </c>
    </row>
    <row r="9" spans="1:5" ht="15.75" thickBot="1" x14ac:dyDescent="0.3">
      <c r="A9" s="4" t="e">
        <f>- Các khoản điều chỉnh khác</f>
        <v>#NAME?</v>
      </c>
      <c r="B9" s="4">
        <v>7</v>
      </c>
      <c r="C9" s="4" t="s">
        <v>152</v>
      </c>
      <c r="D9" s="5">
        <v>0</v>
      </c>
      <c r="E9" s="5">
        <v>0</v>
      </c>
    </row>
    <row r="10" spans="1:5" ht="15.75" thickBot="1" x14ac:dyDescent="0.3">
      <c r="A10" s="4" t="s">
        <v>155</v>
      </c>
      <c r="B10" s="4">
        <v>8</v>
      </c>
      <c r="C10" s="4" t="s">
        <v>152</v>
      </c>
      <c r="D10" s="5">
        <v>432540319112</v>
      </c>
      <c r="E10" s="5">
        <v>421215456132</v>
      </c>
    </row>
    <row r="11" spans="1:5" ht="15.75" thickBot="1" x14ac:dyDescent="0.3">
      <c r="A11" s="4" t="e">
        <f>- Tăng, giảm Các khoản phải thu</f>
        <v>#NAME?</v>
      </c>
      <c r="B11" s="4">
        <v>9</v>
      </c>
      <c r="C11" s="4" t="s">
        <v>152</v>
      </c>
      <c r="D11" s="5">
        <v>-25319210056</v>
      </c>
      <c r="E11" s="5">
        <v>-29173520671</v>
      </c>
    </row>
    <row r="12" spans="1:5" ht="15.75" thickBot="1" x14ac:dyDescent="0.3">
      <c r="A12" s="4" t="e">
        <f>- Tăng, giảm hàng tồn kho</f>
        <v>#NAME?</v>
      </c>
      <c r="B12" s="4">
        <v>10</v>
      </c>
      <c r="C12" s="4" t="s">
        <v>152</v>
      </c>
      <c r="D12" s="5">
        <v>2496998966</v>
      </c>
      <c r="E12" s="5">
        <v>-2386470083</v>
      </c>
    </row>
    <row r="13" spans="1:5" ht="15.75" thickBot="1" x14ac:dyDescent="0.3">
      <c r="A13" s="4" t="e">
        <f>- Tăng, giảm Các khoản phải trả (Không kể lãi vay phải trả, thuế thu nhập doanh nghiệp phải nộp)</f>
        <v>#NAME?</v>
      </c>
      <c r="B13" s="4">
        <v>11</v>
      </c>
      <c r="C13" s="4" t="s">
        <v>152</v>
      </c>
      <c r="D13" s="5">
        <v>5999016050</v>
      </c>
      <c r="E13" s="5">
        <v>9656967738</v>
      </c>
    </row>
    <row r="14" spans="1:5" ht="15.75" thickBot="1" x14ac:dyDescent="0.3">
      <c r="A14" s="4" t="e">
        <f>- Tăng, giảm Chi phí trả trước</f>
        <v>#NAME?</v>
      </c>
      <c r="B14" s="4">
        <v>12</v>
      </c>
      <c r="C14" s="4" t="s">
        <v>152</v>
      </c>
      <c r="D14" s="5">
        <v>-195257173</v>
      </c>
      <c r="E14" s="5">
        <v>-5564806831</v>
      </c>
    </row>
    <row r="15" spans="1:5" ht="15.75" thickBot="1" x14ac:dyDescent="0.3">
      <c r="A15" s="4" t="e">
        <f>- Tăng, giảm chứng khoán kinh doanh</f>
        <v>#NAME?</v>
      </c>
      <c r="B15" s="4">
        <v>13</v>
      </c>
      <c r="C15" s="4" t="s">
        <v>152</v>
      </c>
      <c r="D15" s="5">
        <v>0</v>
      </c>
      <c r="E15" s="5">
        <v>0</v>
      </c>
    </row>
    <row r="16" spans="1:5" ht="15.75" thickBot="1" x14ac:dyDescent="0.3">
      <c r="A16" s="4" t="e">
        <f>- tiền lãi vay đã trả</f>
        <v>#NAME?</v>
      </c>
      <c r="B16" s="4">
        <v>14</v>
      </c>
      <c r="C16" s="4" t="s">
        <v>152</v>
      </c>
      <c r="D16" s="5">
        <v>-13210334325</v>
      </c>
      <c r="E16" s="5">
        <v>-8809780837</v>
      </c>
    </row>
    <row r="17" spans="1:5" ht="15.75" thickBot="1" x14ac:dyDescent="0.3">
      <c r="A17" s="4" t="e">
        <f>- thuế thu nhập doanh nghiệp đã nộp</f>
        <v>#NAME?</v>
      </c>
      <c r="B17" s="4">
        <v>15</v>
      </c>
      <c r="C17" s="4" t="s">
        <v>152</v>
      </c>
      <c r="D17" s="5">
        <v>-65053378551</v>
      </c>
      <c r="E17" s="5">
        <v>-46102613532</v>
      </c>
    </row>
    <row r="18" spans="1:5" ht="15.75" thickBot="1" x14ac:dyDescent="0.3">
      <c r="A18" s="4" t="e">
        <f>- tiền thu khác từ hoạt động kinh doanh</f>
        <v>#NAME?</v>
      </c>
      <c r="B18" s="4">
        <v>16</v>
      </c>
      <c r="C18" s="4" t="s">
        <v>152</v>
      </c>
      <c r="D18" s="5">
        <v>0</v>
      </c>
      <c r="E18" s="5">
        <v>0</v>
      </c>
    </row>
    <row r="19" spans="1:5" ht="15.75" thickBot="1" x14ac:dyDescent="0.3">
      <c r="A19" s="4" t="e">
        <f>- tiền Chi khác cho hoạt động kinh doanh</f>
        <v>#NAME?</v>
      </c>
      <c r="B19" s="4">
        <v>17</v>
      </c>
      <c r="C19" s="4" t="s">
        <v>152</v>
      </c>
      <c r="D19" s="5">
        <v>-20128439137</v>
      </c>
      <c r="E19" s="5">
        <v>-19475976347</v>
      </c>
    </row>
    <row r="20" spans="1:5" ht="15.75" thickBot="1" x14ac:dyDescent="0.3">
      <c r="A20" s="4" t="s">
        <v>134</v>
      </c>
      <c r="B20" s="4">
        <v>20</v>
      </c>
      <c r="C20" s="4" t="s">
        <v>152</v>
      </c>
      <c r="D20" s="5">
        <v>317129714886</v>
      </c>
      <c r="E20" s="5">
        <v>319359255569</v>
      </c>
    </row>
    <row r="21" spans="1:5" ht="15.75" thickBot="1" x14ac:dyDescent="0.3">
      <c r="A21" s="3" t="s">
        <v>135</v>
      </c>
      <c r="B21" s="4" t="s">
        <v>152</v>
      </c>
      <c r="C21" s="4" t="s">
        <v>152</v>
      </c>
      <c r="D21" s="6" t="s">
        <v>152</v>
      </c>
      <c r="E21" s="6" t="s">
        <v>152</v>
      </c>
    </row>
    <row r="22" spans="1:5" ht="15.75" thickBot="1" x14ac:dyDescent="0.3">
      <c r="A22" s="4" t="s">
        <v>136</v>
      </c>
      <c r="B22" s="4">
        <v>21</v>
      </c>
      <c r="C22" s="4" t="s">
        <v>152</v>
      </c>
      <c r="D22" s="5">
        <v>-194398388043</v>
      </c>
      <c r="E22" s="5">
        <v>-273148943884</v>
      </c>
    </row>
    <row r="23" spans="1:5" ht="15.75" thickBot="1" x14ac:dyDescent="0.3">
      <c r="A23" s="4" t="s">
        <v>137</v>
      </c>
      <c r="B23" s="4">
        <v>22</v>
      </c>
      <c r="C23" s="4" t="s">
        <v>152</v>
      </c>
      <c r="D23" s="5">
        <v>2791930556</v>
      </c>
      <c r="E23" s="5">
        <v>1082972030</v>
      </c>
    </row>
    <row r="24" spans="1:5" ht="15.75" thickBot="1" x14ac:dyDescent="0.3">
      <c r="A24" s="4" t="s">
        <v>138</v>
      </c>
      <c r="B24" s="4">
        <v>23</v>
      </c>
      <c r="C24" s="4" t="s">
        <v>152</v>
      </c>
      <c r="D24" s="5">
        <v>-163437692585</v>
      </c>
      <c r="E24" s="5">
        <v>-370623093185</v>
      </c>
    </row>
    <row r="25" spans="1:5" ht="15.75" thickBot="1" x14ac:dyDescent="0.3">
      <c r="A25" s="4" t="s">
        <v>139</v>
      </c>
      <c r="B25" s="4">
        <v>24</v>
      </c>
      <c r="C25" s="4" t="s">
        <v>152</v>
      </c>
      <c r="D25" s="5">
        <v>101088537005</v>
      </c>
      <c r="E25" s="5">
        <v>350033871042</v>
      </c>
    </row>
    <row r="26" spans="1:5" ht="15.75" thickBot="1" x14ac:dyDescent="0.3">
      <c r="A26" s="4" t="s">
        <v>140</v>
      </c>
      <c r="B26" s="4">
        <v>25</v>
      </c>
      <c r="C26" s="4" t="s">
        <v>152</v>
      </c>
      <c r="D26" s="5">
        <v>0</v>
      </c>
      <c r="E26" s="5">
        <v>0</v>
      </c>
    </row>
    <row r="27" spans="1:5" ht="15.75" thickBot="1" x14ac:dyDescent="0.3">
      <c r="A27" s="4" t="s">
        <v>141</v>
      </c>
      <c r="B27" s="4">
        <v>26</v>
      </c>
      <c r="C27" s="4" t="s">
        <v>152</v>
      </c>
      <c r="D27" s="5">
        <v>3905790150</v>
      </c>
      <c r="E27" s="5">
        <v>0</v>
      </c>
    </row>
    <row r="28" spans="1:5" ht="15.75" thickBot="1" x14ac:dyDescent="0.3">
      <c r="A28" s="4" t="s">
        <v>142</v>
      </c>
      <c r="B28" s="4">
        <v>27</v>
      </c>
      <c r="C28" s="4" t="s">
        <v>152</v>
      </c>
      <c r="D28" s="5">
        <v>44203824146</v>
      </c>
      <c r="E28" s="5">
        <v>30166148474</v>
      </c>
    </row>
    <row r="29" spans="1:5" ht="15.75" thickBot="1" x14ac:dyDescent="0.3">
      <c r="A29" s="4" t="s">
        <v>143</v>
      </c>
      <c r="B29" s="4">
        <v>30</v>
      </c>
      <c r="C29" s="4" t="s">
        <v>152</v>
      </c>
      <c r="D29" s="5">
        <v>-205845998771</v>
      </c>
      <c r="E29" s="5">
        <v>-262489045523</v>
      </c>
    </row>
    <row r="30" spans="1:5" ht="15.75" thickBot="1" x14ac:dyDescent="0.3">
      <c r="A30" s="3" t="s">
        <v>144</v>
      </c>
      <c r="B30" s="4" t="s">
        <v>152</v>
      </c>
      <c r="C30" s="4" t="s">
        <v>152</v>
      </c>
      <c r="D30" s="6" t="s">
        <v>152</v>
      </c>
      <c r="E30" s="6" t="s">
        <v>152</v>
      </c>
    </row>
    <row r="31" spans="1:5" ht="15.75" thickBot="1" x14ac:dyDescent="0.3">
      <c r="A31" s="4" t="s">
        <v>145</v>
      </c>
      <c r="B31" s="4">
        <v>31</v>
      </c>
      <c r="C31" s="4" t="s">
        <v>152</v>
      </c>
      <c r="D31" s="5">
        <v>0</v>
      </c>
      <c r="E31" s="5">
        <v>0</v>
      </c>
    </row>
    <row r="32" spans="1:5" ht="15.75" thickBot="1" x14ac:dyDescent="0.3">
      <c r="A32" s="4" t="s">
        <v>159</v>
      </c>
      <c r="B32" s="4">
        <v>32</v>
      </c>
      <c r="C32" s="4" t="s">
        <v>152</v>
      </c>
      <c r="D32" s="5">
        <v>0</v>
      </c>
      <c r="E32" s="5">
        <v>0</v>
      </c>
    </row>
    <row r="33" spans="1:5" ht="15.75" thickBot="1" x14ac:dyDescent="0.3">
      <c r="A33" s="4" t="s">
        <v>156</v>
      </c>
      <c r="B33" s="4">
        <v>33</v>
      </c>
      <c r="C33" s="4" t="s">
        <v>152</v>
      </c>
      <c r="D33" s="5">
        <v>89946228496</v>
      </c>
      <c r="E33" s="5">
        <v>138166263784</v>
      </c>
    </row>
    <row r="34" spans="1:5" ht="15.75" thickBot="1" x14ac:dyDescent="0.3">
      <c r="A34" s="4" t="s">
        <v>160</v>
      </c>
      <c r="B34" s="4">
        <v>34</v>
      </c>
      <c r="C34" s="4" t="s">
        <v>152</v>
      </c>
      <c r="D34" s="5">
        <v>-30397092823</v>
      </c>
      <c r="E34" s="5">
        <v>-31726905568</v>
      </c>
    </row>
    <row r="35" spans="1:5" ht="15.75" thickBot="1" x14ac:dyDescent="0.3">
      <c r="A35" s="4" t="s">
        <v>157</v>
      </c>
      <c r="B35" s="4">
        <v>35</v>
      </c>
      <c r="C35" s="4" t="s">
        <v>152</v>
      </c>
      <c r="D35" s="5">
        <v>0</v>
      </c>
      <c r="E35" s="5">
        <v>0</v>
      </c>
    </row>
    <row r="36" spans="1:5" ht="15.75" thickBot="1" x14ac:dyDescent="0.3">
      <c r="A36" s="4" t="s">
        <v>146</v>
      </c>
      <c r="B36" s="4">
        <v>36</v>
      </c>
      <c r="C36" s="4" t="s">
        <v>152</v>
      </c>
      <c r="D36" s="5">
        <v>-148500000000</v>
      </c>
      <c r="E36" s="5">
        <v>-148500000000</v>
      </c>
    </row>
    <row r="37" spans="1:5" ht="15.75" thickBot="1" x14ac:dyDescent="0.3">
      <c r="A37" s="4" t="s">
        <v>161</v>
      </c>
      <c r="B37" s="4">
        <v>37</v>
      </c>
      <c r="C37" s="4" t="s">
        <v>152</v>
      </c>
      <c r="D37" s="5">
        <v>0</v>
      </c>
      <c r="E37" s="5">
        <v>0</v>
      </c>
    </row>
    <row r="38" spans="1:5" ht="15.75" thickBot="1" x14ac:dyDescent="0.3">
      <c r="A38" s="4" t="s">
        <v>147</v>
      </c>
      <c r="B38" s="4">
        <v>40</v>
      </c>
      <c r="C38" s="4" t="s">
        <v>152</v>
      </c>
      <c r="D38" s="5">
        <v>-88950864327</v>
      </c>
      <c r="E38" s="5">
        <v>-42060641784</v>
      </c>
    </row>
    <row r="39" spans="1:5" ht="15.75" thickBot="1" x14ac:dyDescent="0.3">
      <c r="A39" s="3" t="s">
        <v>148</v>
      </c>
      <c r="B39" s="4">
        <v>50</v>
      </c>
      <c r="C39" s="4" t="s">
        <v>152</v>
      </c>
      <c r="D39" s="5">
        <v>22332851788</v>
      </c>
      <c r="E39" s="5">
        <v>14809568262</v>
      </c>
    </row>
    <row r="40" spans="1:5" ht="15.75" thickBot="1" x14ac:dyDescent="0.3">
      <c r="A40" s="4" t="s">
        <v>149</v>
      </c>
      <c r="B40" s="4">
        <v>60</v>
      </c>
      <c r="C40" s="4" t="s">
        <v>152</v>
      </c>
      <c r="D40" s="5">
        <v>102419639607</v>
      </c>
      <c r="E40" s="5">
        <v>87330813138</v>
      </c>
    </row>
    <row r="41" spans="1:5" ht="15.75" thickBot="1" x14ac:dyDescent="0.3">
      <c r="A41" s="4" t="s">
        <v>150</v>
      </c>
      <c r="B41" s="4">
        <v>61</v>
      </c>
      <c r="C41" s="4" t="s">
        <v>152</v>
      </c>
      <c r="D41" s="5">
        <v>378331408</v>
      </c>
      <c r="E41" s="5">
        <v>279258207</v>
      </c>
    </row>
    <row r="42" spans="1:5" ht="15.75" thickBot="1" x14ac:dyDescent="0.3">
      <c r="A42" s="1" t="s">
        <v>151</v>
      </c>
      <c r="B42" s="2">
        <v>70</v>
      </c>
      <c r="C42" s="2" t="s">
        <v>152</v>
      </c>
      <c r="D42" s="9">
        <v>125130822803</v>
      </c>
      <c r="E42" s="9">
        <v>102419639607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</vt:lpstr>
      <vt:lpstr>IS</vt:lpstr>
      <vt:lpstr>CF-Direct</vt:lpstr>
      <vt:lpstr>CF-InDirect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Dang Viet Hai</dc:creator>
  <cp:lastModifiedBy>Huyen Ngo</cp:lastModifiedBy>
  <dcterms:created xsi:type="dcterms:W3CDTF">2021-10-30T19:08:24Z</dcterms:created>
  <dcterms:modified xsi:type="dcterms:W3CDTF">2024-01-15T09:30:07Z</dcterms:modified>
</cp:coreProperties>
</file>